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 17 января 2013\Работа\Переоборудование\Переоборудование\"/>
    </mc:Choice>
  </mc:AlternateContent>
  <bookViews>
    <workbookView xWindow="0" yWindow="0" windowWidth="18375" windowHeight="6900"/>
  </bookViews>
  <sheets>
    <sheet name="прайс ГБО ноябрь 2020" sheetId="3" r:id="rId1"/>
    <sheet name="прайс баллоны 2020" sheetId="2" r:id="rId2"/>
  </sheets>
  <definedNames>
    <definedName name="_xlnm.Print_Area" localSheetId="1">'прайс баллоны 2020'!$A$1:$N$53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N12" i="2"/>
  <c r="D52" i="3" l="1"/>
  <c r="F40" i="3" l="1"/>
  <c r="F38" i="3"/>
  <c r="F39" i="3" s="1"/>
  <c r="E40" i="3"/>
  <c r="E38" i="3"/>
  <c r="E39" i="3" s="1"/>
  <c r="E41" i="3"/>
  <c r="E42" i="3" s="1"/>
  <c r="E43" i="3" l="1"/>
  <c r="D30" i="3"/>
  <c r="E30" i="3" s="1"/>
  <c r="E23" i="3"/>
  <c r="F23" i="3" s="1"/>
  <c r="G23" i="3" s="1"/>
  <c r="H23" i="3" l="1"/>
  <c r="D26" i="3"/>
  <c r="E26" i="3" s="1"/>
  <c r="F26" i="3" s="1"/>
  <c r="H26" i="3" l="1"/>
  <c r="G26" i="3"/>
  <c r="D38" i="3"/>
  <c r="D39" i="3" s="1"/>
  <c r="D27" i="3"/>
  <c r="E27" i="3" s="1"/>
  <c r="F27" i="3" s="1"/>
  <c r="G27" i="3" l="1"/>
  <c r="H27" i="3"/>
  <c r="D41" i="3"/>
  <c r="D40" i="3" l="1"/>
  <c r="D31" i="3" l="1"/>
  <c r="E31" i="3" s="1"/>
  <c r="F31" i="3" s="1"/>
  <c r="H31" i="3" l="1"/>
  <c r="G31" i="3"/>
  <c r="F41" i="3"/>
  <c r="D43" i="3"/>
  <c r="D29" i="3"/>
  <c r="E29" i="3" l="1"/>
  <c r="F29" i="3" s="1"/>
  <c r="G29" i="3" l="1"/>
  <c r="H29" i="3"/>
  <c r="E34" i="3"/>
  <c r="D42" i="3"/>
  <c r="F42" i="3"/>
  <c r="F43" i="3" s="1"/>
  <c r="D19" i="3"/>
  <c r="D17" i="3"/>
  <c r="D18" i="3" s="1"/>
  <c r="D15" i="3"/>
  <c r="D16" i="3" s="1"/>
  <c r="D14" i="3"/>
  <c r="F30" i="3"/>
  <c r="D28" i="3"/>
  <c r="E28" i="3" s="1"/>
  <c r="F28" i="3" s="1"/>
  <c r="D25" i="3"/>
  <c r="D24" i="3"/>
  <c r="E24" i="3" s="1"/>
  <c r="F24" i="3" s="1"/>
  <c r="D20" i="3" l="1"/>
  <c r="D54" i="3" s="1"/>
  <c r="D55" i="3" s="1"/>
  <c r="D53" i="3"/>
  <c r="E25" i="3"/>
  <c r="F25" i="3" s="1"/>
  <c r="G24" i="3"/>
  <c r="H24" i="3"/>
  <c r="G28" i="3"/>
  <c r="H28" i="3"/>
  <c r="H30" i="3"/>
  <c r="G30" i="3"/>
  <c r="D32" i="3"/>
  <c r="E32" i="3" s="1"/>
  <c r="F32" i="3" s="1"/>
  <c r="F33" i="3"/>
  <c r="F34" i="3"/>
  <c r="H33" i="3" l="1"/>
  <c r="G33" i="3"/>
  <c r="G25" i="3"/>
  <c r="H25" i="3"/>
  <c r="G34" i="3"/>
  <c r="H34" i="3"/>
  <c r="G32" i="3"/>
  <c r="H32" i="3"/>
  <c r="E33" i="3"/>
</calcChain>
</file>

<file path=xl/sharedStrings.xml><?xml version="1.0" encoding="utf-8"?>
<sst xmlns="http://schemas.openxmlformats.org/spreadsheetml/2006/main" count="190" uniqueCount="129">
  <si>
    <t>У Т В Е Р Ж Д А Ю :</t>
  </si>
  <si>
    <t>________________Хлопов М.В.</t>
  </si>
  <si>
    <t>Стоимость ГБО с монтажом</t>
  </si>
  <si>
    <t xml:space="preserve">Марка автомобиля </t>
  </si>
  <si>
    <t>Баллон</t>
  </si>
  <si>
    <t>Стоимость, руб</t>
  </si>
  <si>
    <t>Легковые автомобили, эжекторные системы Lovato</t>
  </si>
  <si>
    <r>
      <t xml:space="preserve">ВАЗ, ИЖ       </t>
    </r>
    <r>
      <rPr>
        <sz val="8"/>
        <rFont val="Arial Cyr"/>
        <charset val="204"/>
      </rPr>
      <t xml:space="preserve">     (карбюратор)</t>
    </r>
  </si>
  <si>
    <t>50 л</t>
  </si>
  <si>
    <t>тор 42 л.</t>
  </si>
  <si>
    <r>
      <t xml:space="preserve">ВАЗ                   </t>
    </r>
    <r>
      <rPr>
        <sz val="8"/>
        <rFont val="Arial Cyr"/>
        <charset val="204"/>
      </rPr>
      <t xml:space="preserve">   (инжектор)</t>
    </r>
  </si>
  <si>
    <r>
      <t xml:space="preserve">Иномарка          </t>
    </r>
    <r>
      <rPr>
        <sz val="8"/>
        <rFont val="Arial Cyr"/>
        <charset val="204"/>
      </rPr>
      <t xml:space="preserve">  (карбюратор)</t>
    </r>
  </si>
  <si>
    <r>
      <t xml:space="preserve">Иномарка           </t>
    </r>
    <r>
      <rPr>
        <sz val="8"/>
        <rFont val="Arial Cyr"/>
        <charset val="204"/>
      </rPr>
      <t xml:space="preserve"> (инжектор)</t>
    </r>
  </si>
  <si>
    <r>
      <t xml:space="preserve">ВОЛГА               </t>
    </r>
    <r>
      <rPr>
        <sz val="8"/>
        <rFont val="Arial Cyr"/>
        <charset val="204"/>
      </rPr>
      <t xml:space="preserve"> (карбюратор)</t>
    </r>
  </si>
  <si>
    <t>65 л</t>
  </si>
  <si>
    <r>
      <t xml:space="preserve">ВОЛГА               </t>
    </r>
    <r>
      <rPr>
        <sz val="8"/>
        <rFont val="Arial Cyr"/>
        <charset val="204"/>
      </rPr>
      <t xml:space="preserve"> (инжектор) с антихлопком</t>
    </r>
  </si>
  <si>
    <t xml:space="preserve">Распределенный впрыск </t>
  </si>
  <si>
    <r>
      <t xml:space="preserve">Распределенный впрыск газа </t>
    </r>
    <r>
      <rPr>
        <sz val="8"/>
        <rFont val="Arial Cyr"/>
        <charset val="204"/>
      </rPr>
      <t>(Двигатель 4 цилиндра)</t>
    </r>
  </si>
  <si>
    <t>50 л.</t>
  </si>
  <si>
    <t>Газель пассажирская (без изменения системы выхлопа)</t>
  </si>
  <si>
    <t>спарка 95</t>
  </si>
  <si>
    <t>Газель бортовая (фургон), крепление баллона к кузову</t>
  </si>
  <si>
    <t>130 л</t>
  </si>
  <si>
    <t>95 л.</t>
  </si>
  <si>
    <r>
      <t xml:space="preserve">Распределенный впрыск газа </t>
    </r>
    <r>
      <rPr>
        <sz val="8"/>
        <rFont val="Arial Cyr"/>
        <charset val="204"/>
      </rPr>
      <t>(Двигатель 6 цилиндров)</t>
    </r>
  </si>
  <si>
    <t>-</t>
  </si>
  <si>
    <r>
      <t xml:space="preserve">Распределенный впрыск газа </t>
    </r>
    <r>
      <rPr>
        <sz val="8"/>
        <rFont val="Arial Cyr"/>
        <charset val="204"/>
      </rPr>
      <t>(Двигатель 8 цилиндров)</t>
    </r>
  </si>
  <si>
    <t>Грузовые, автобусы ЗИЛ, ПАЗ, КАВЗ, ГАЗ, ЛиАЗ</t>
  </si>
  <si>
    <t>95 л</t>
  </si>
  <si>
    <t>УАЗ, ГАЗЕЛЬ, СОБОЛЬ, карбюратор</t>
  </si>
  <si>
    <t>90 л</t>
  </si>
  <si>
    <t>УАЗ, ГАЗЕЛЬ, СОБОЛЬ, инжектор с эмулятором форсунок</t>
  </si>
  <si>
    <t>спарка 95 л</t>
  </si>
  <si>
    <t>Гарантия (предоставляется при условии своевремного прохождения платного ТО)</t>
  </si>
  <si>
    <t>1 год</t>
  </si>
  <si>
    <t>Стоимость услуг по монтажу ГБО</t>
  </si>
  <si>
    <t>ГБО клиента</t>
  </si>
  <si>
    <t>ВАЗ                     (карбюратор)</t>
  </si>
  <si>
    <t>Иномарка           (карбюратор)</t>
  </si>
  <si>
    <t>ВОЛГА                (карбюратор)</t>
  </si>
  <si>
    <t>ПАЗ, КАВЗ, ГАЗ, ЗИЛ</t>
  </si>
  <si>
    <t>установка и подключение 2-го баллона</t>
  </si>
  <si>
    <t>Монтаж оборудования распределенного впрыска 4 цил.</t>
  </si>
  <si>
    <t>Монтаж оборудования распределенного впрыска 6 цил.</t>
  </si>
  <si>
    <t xml:space="preserve">Демонтаж эжекторного оборудования </t>
  </si>
  <si>
    <t>Демонтаж оборудования распределенного впрыска</t>
  </si>
  <si>
    <t>Пакет документов для ТО</t>
  </si>
  <si>
    <t>При установке оборудования заказчика гарантия НЕ ПРЕДОСТАВЛЯЕТСЯ</t>
  </si>
  <si>
    <t>Монтаж ГБО б/у дороже на 30 % стоимости монтажа нового ГБО.</t>
  </si>
  <si>
    <t xml:space="preserve">За справками обращаться по телефону </t>
  </si>
  <si>
    <t>(3902) 354511</t>
  </si>
  <si>
    <t>Баллоны автомобильные</t>
  </si>
  <si>
    <t>шт</t>
  </si>
  <si>
    <t>Автомобильный газовый баллон  БАЖ-103-360</t>
  </si>
  <si>
    <t>Автомобильный газовый баллон БАЖ 175-400</t>
  </si>
  <si>
    <t>Автомобильный газовый баллон БАЖ 200-500</t>
  </si>
  <si>
    <t>Баллон АГ-40 (300*667)</t>
  </si>
  <si>
    <t>Автомобильный газовый баллон БАЖ 51-356</t>
  </si>
  <si>
    <t>Автомобильный газовый баллон БАЖ 60-630Т</t>
  </si>
  <si>
    <t>Автомобильный газовый баллон БАЖ 60-630ТН</t>
  </si>
  <si>
    <t>Чехол запасного колеса (660х230) мм R15</t>
  </si>
  <si>
    <t>Чехол запасного колеса (680х180) мм R16</t>
  </si>
  <si>
    <t>Чехол запасного колеса (730х240) мм R18</t>
  </si>
  <si>
    <t>Чехол запасного колеса (740х190) мм R19</t>
  </si>
  <si>
    <t>Автомоб. газ. баллон -95 л. (400*850)</t>
  </si>
  <si>
    <t>тор 42 л. Россия</t>
  </si>
  <si>
    <t>тор 53 л. Россия</t>
  </si>
  <si>
    <t>тор 60 л. Россия</t>
  </si>
  <si>
    <t>95 л. Россия</t>
  </si>
  <si>
    <t>65 л Россия</t>
  </si>
  <si>
    <t>130 л Россия</t>
  </si>
  <si>
    <t xml:space="preserve">Индивидуальный предприниматель
Хлопов Михаил Владимирович
Россия, 655014, г. Абакан, Республика Хакасия, ул. Сосновая 36-2   т/факс: (3902) 35-45-11
ОГРН 304190128200121, ИНН 190104099273
</t>
  </si>
  <si>
    <t>Грузовые автомобили, автобусы - эжекторные системы: Lovato, BRC</t>
  </si>
  <si>
    <t>от 1000</t>
  </si>
  <si>
    <t>УАЗ Патриот евро 3-4</t>
  </si>
  <si>
    <t>Автомобильный газовый баллон -95-2 СП (с кронштейном)</t>
  </si>
  <si>
    <t xml:space="preserve">ГАЗЕЛЬ карбюратор </t>
  </si>
  <si>
    <t>Lovato E-Go</t>
  </si>
  <si>
    <t>*Цены на оборудование BRC - с оригинальным мультиклапаном</t>
  </si>
  <si>
    <t>тор 94 л. Россия</t>
  </si>
  <si>
    <t>BRC Seq32 Alba *</t>
  </si>
  <si>
    <t>2 баллона по 35 л.</t>
  </si>
  <si>
    <t>от 8000</t>
  </si>
  <si>
    <t>Монтаж оборудования распределенного впрыска 8 цил.</t>
  </si>
  <si>
    <t xml:space="preserve">от 10 000 </t>
  </si>
  <si>
    <t>УАЗ, ГАЗЕЛЬ, СОБОЛЬ (карбюратор)</t>
  </si>
  <si>
    <t>OMVL</t>
  </si>
  <si>
    <t>OMVL Saver</t>
  </si>
  <si>
    <t>DGT Maxi 2</t>
  </si>
  <si>
    <t>Lovato C-OBD</t>
  </si>
  <si>
    <t>BRC P&amp;D Alba *</t>
  </si>
  <si>
    <t>BRC P&amp;D MY09 *</t>
  </si>
  <si>
    <t>Дополнительная комплектация</t>
  </si>
  <si>
    <t>ВЗУ скрытого монтажа в лючок б/бака</t>
  </si>
  <si>
    <t>+ 1500</t>
  </si>
  <si>
    <t>Исполнение газопроводов термопластиковой трубкой</t>
  </si>
  <si>
    <t>Доплата к прайсу</t>
  </si>
  <si>
    <t>Баллон АГ-30 (БАЖ -30) (300*517)</t>
  </si>
  <si>
    <t>Баллон АГ-55 (БАЖ 55) (360*635)</t>
  </si>
  <si>
    <t>Баллон АГ-65 (БАЖ 65) (300*1023)</t>
  </si>
  <si>
    <t>Автомобильный газазовый баллон  БАЖ 90 - 356</t>
  </si>
  <si>
    <t>Автомобильный газовый баллон БАЖ 42Т (600 * 200)</t>
  </si>
  <si>
    <t>Автомобильный газовый баллон БАЖ 42ТН (600 * 200)</t>
  </si>
  <si>
    <t>Автомобильный газовый баллон БАЖ 47- (600 * 220)</t>
  </si>
  <si>
    <t>Автомобильный газовый баллон БАЖ 47- наружный (600 *220)</t>
  </si>
  <si>
    <t>Автомобильный газовый баллон БАЖ 53-630Т (630 * 220)</t>
  </si>
  <si>
    <t>Автомобильный газовый баллон БАЖ 53-630 наружный (630 * 220)</t>
  </si>
  <si>
    <t>Баллон АГ-50  (300*816)</t>
  </si>
  <si>
    <t>Автомобильный газовый баллон БАЖ 72- 720х225 внутренний</t>
  </si>
  <si>
    <t>Баллон АГГ-105 376 мм</t>
  </si>
  <si>
    <t>Баллон АГ - 90 360 * 1002</t>
  </si>
  <si>
    <t>Баллон АГ - 35 (240*880)</t>
  </si>
  <si>
    <t>Баллон АГ - 40 (240 * 981)</t>
  </si>
  <si>
    <t>баллон АГ - 60 (300 * 920)</t>
  </si>
  <si>
    <t xml:space="preserve">баллон АГ 130-400 </t>
  </si>
  <si>
    <t>Автомобильный газовый баллон НЗГА АГТ42 внутр 600 * 200</t>
  </si>
  <si>
    <t>Автомобильный газовый баллон НЗГА АГТ42 наружный 600 * 200</t>
  </si>
  <si>
    <t>Автомобильный газовый баллон НЗГА АГТ54 внутр 630 * 220</t>
  </si>
  <si>
    <t>Автомобильный газовый баллон НЗГА АГТ54 наружный 630 * 220</t>
  </si>
  <si>
    <t xml:space="preserve">Автомобильный газовый баллон НЗГА АГТ 88ТН наружный 720 * 270 </t>
  </si>
  <si>
    <t>Автомобильный газовый баллон НЗГА АГТ 73ТН наружный 720 * 230</t>
  </si>
  <si>
    <t>Баллон Atiker тор 50 680 * 180</t>
  </si>
  <si>
    <t>Баллон Atiker тор 36 580 * 180</t>
  </si>
  <si>
    <t>Баллон Atiker тор внешний 47 650 * 180</t>
  </si>
  <si>
    <t>Баллон Atiker тор 54 720 * 180</t>
  </si>
  <si>
    <t>Баллон Atiker тор 27 внутренний 520 * 180</t>
  </si>
  <si>
    <t>Автобусы ПАЗ (2 баллона)</t>
  </si>
  <si>
    <t>95л. + 50л.</t>
  </si>
  <si>
    <t xml:space="preserve">Автомобильный газовый баллон НЗГА 94- 720х270 ТН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</si>
</sst>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,\ yyyy"/>
    <numFmt numFmtId="165" formatCode="[$-F800]dddd\,\ mmmm\ dd\,\ yyyy"/>
    <numFmt numFmtId="166" formatCode="#,##0.00&quot; руб.&quot;"/>
  </numFmts>
  <fonts count="16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i/>
      <sz val="14"/>
      <name val="Arial Cyr"/>
      <family val="2"/>
      <charset val="204"/>
    </font>
    <font>
      <b/>
      <i/>
      <sz val="11"/>
      <name val="Arial Cyr"/>
      <family val="2"/>
      <charset val="204"/>
    </font>
    <font>
      <b/>
      <i/>
      <u/>
      <sz val="11"/>
      <name val="Arial Cyr"/>
      <family val="2"/>
      <charset val="204"/>
    </font>
    <font>
      <b/>
      <i/>
      <sz val="11"/>
      <color indexed="10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sz val="11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/>
    <xf numFmtId="0" fontId="3" fillId="0" borderId="0" xfId="0" applyFont="1"/>
    <xf numFmtId="0" fontId="2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6" fillId="0" borderId="10" xfId="0" applyNumberFormat="1" applyFont="1" applyFill="1" applyBorder="1"/>
    <xf numFmtId="0" fontId="6" fillId="0" borderId="11" xfId="0" applyFont="1" applyFill="1" applyBorder="1"/>
    <xf numFmtId="0" fontId="6" fillId="0" borderId="12" xfId="0" applyFont="1" applyFill="1" applyBorder="1" applyAlignment="1">
      <alignment horizontal="center"/>
    </xf>
    <xf numFmtId="3" fontId="6" fillId="3" borderId="13" xfId="0" applyNumberFormat="1" applyFont="1" applyFill="1" applyBorder="1"/>
    <xf numFmtId="0" fontId="6" fillId="0" borderId="0" xfId="0" applyFont="1"/>
    <xf numFmtId="1" fontId="6" fillId="0" borderId="14" xfId="0" applyNumberFormat="1" applyFont="1" applyFill="1" applyBorder="1"/>
    <xf numFmtId="0" fontId="6" fillId="0" borderId="15" xfId="0" applyFont="1" applyFill="1" applyBorder="1"/>
    <xf numFmtId="0" fontId="6" fillId="0" borderId="15" xfId="0" applyFont="1" applyFill="1" applyBorder="1" applyAlignment="1">
      <alignment horizontal="center"/>
    </xf>
    <xf numFmtId="3" fontId="6" fillId="3" borderId="16" xfId="0" applyNumberFormat="1" applyFont="1" applyFill="1" applyBorder="1"/>
    <xf numFmtId="0" fontId="6" fillId="0" borderId="17" xfId="0" applyFont="1" applyFill="1" applyBorder="1" applyAlignment="1">
      <alignment horizontal="center"/>
    </xf>
    <xf numFmtId="3" fontId="6" fillId="3" borderId="18" xfId="0" applyNumberFormat="1" applyFont="1" applyFill="1" applyBorder="1"/>
    <xf numFmtId="1" fontId="6" fillId="0" borderId="19" xfId="0" applyNumberFormat="1" applyFont="1" applyFill="1" applyBorder="1"/>
    <xf numFmtId="0" fontId="6" fillId="0" borderId="20" xfId="0" applyFont="1" applyFill="1" applyBorder="1"/>
    <xf numFmtId="0" fontId="6" fillId="0" borderId="20" xfId="0" applyFont="1" applyFill="1" applyBorder="1" applyAlignment="1">
      <alignment horizontal="center"/>
    </xf>
    <xf numFmtId="3" fontId="6" fillId="3" borderId="21" xfId="0" applyNumberFormat="1" applyFont="1" applyFill="1" applyBorder="1"/>
    <xf numFmtId="1" fontId="6" fillId="0" borderId="22" xfId="0" applyNumberFormat="1" applyFont="1" applyFill="1" applyBorder="1"/>
    <xf numFmtId="0" fontId="6" fillId="0" borderId="23" xfId="0" applyFont="1" applyFill="1" applyBorder="1"/>
    <xf numFmtId="0" fontId="6" fillId="0" borderId="23" xfId="0" applyFont="1" applyFill="1" applyBorder="1" applyAlignment="1">
      <alignment horizontal="center"/>
    </xf>
    <xf numFmtId="3" fontId="6" fillId="3" borderId="24" xfId="0" applyNumberFormat="1" applyFont="1" applyFill="1" applyBorder="1"/>
    <xf numFmtId="1" fontId="6" fillId="0" borderId="25" xfId="0" applyNumberFormat="1" applyFont="1" applyFill="1" applyBorder="1"/>
    <xf numFmtId="0" fontId="6" fillId="0" borderId="17" xfId="0" applyFont="1" applyFill="1" applyBorder="1"/>
    <xf numFmtId="0" fontId="0" fillId="0" borderId="7" xfId="0" applyBorder="1"/>
    <xf numFmtId="3" fontId="6" fillId="3" borderId="30" xfId="0" applyNumberFormat="1" applyFont="1" applyFill="1" applyBorder="1" applyAlignment="1">
      <alignment horizontal="right"/>
    </xf>
    <xf numFmtId="1" fontId="6" fillId="0" borderId="32" xfId="0" applyNumberFormat="1" applyFont="1" applyFill="1" applyBorder="1"/>
    <xf numFmtId="3" fontId="6" fillId="3" borderId="34" xfId="0" applyNumberFormat="1" applyFont="1" applyFill="1" applyBorder="1" applyAlignment="1">
      <alignment horizontal="right"/>
    </xf>
    <xf numFmtId="1" fontId="6" fillId="0" borderId="2" xfId="0" applyNumberFormat="1" applyFont="1" applyFill="1" applyBorder="1"/>
    <xf numFmtId="3" fontId="6" fillId="3" borderId="28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 horizontal="right"/>
    </xf>
    <xf numFmtId="1" fontId="6" fillId="0" borderId="38" xfId="0" applyNumberFormat="1" applyFont="1" applyFill="1" applyBorder="1"/>
    <xf numFmtId="0" fontId="6" fillId="0" borderId="12" xfId="0" applyFont="1" applyFill="1" applyBorder="1"/>
    <xf numFmtId="3" fontId="6" fillId="0" borderId="13" xfId="0" applyNumberFormat="1" applyFont="1" applyFill="1" applyBorder="1"/>
    <xf numFmtId="1" fontId="8" fillId="0" borderId="22" xfId="0" applyNumberFormat="1" applyFont="1" applyFill="1" applyBorder="1"/>
    <xf numFmtId="0" fontId="8" fillId="0" borderId="23" xfId="0" applyFont="1" applyFill="1" applyBorder="1" applyAlignment="1">
      <alignment horizontal="center"/>
    </xf>
    <xf numFmtId="3" fontId="6" fillId="0" borderId="24" xfId="0" applyNumberFormat="1" applyFont="1" applyFill="1" applyBorder="1"/>
    <xf numFmtId="0" fontId="8" fillId="0" borderId="0" xfId="0" applyFont="1"/>
    <xf numFmtId="3" fontId="6" fillId="0" borderId="18" xfId="0" applyNumberFormat="1" applyFont="1" applyFill="1" applyBorder="1"/>
    <xf numFmtId="14" fontId="9" fillId="0" borderId="0" xfId="0" applyNumberFormat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/>
    <xf numFmtId="14" fontId="10" fillId="0" borderId="6" xfId="0" applyNumberFormat="1" applyFont="1" applyFill="1" applyBorder="1"/>
    <xf numFmtId="0" fontId="10" fillId="0" borderId="7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5" xfId="0" applyFont="1" applyBorder="1"/>
    <xf numFmtId="14" fontId="2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Border="1"/>
    <xf numFmtId="0" fontId="8" fillId="0" borderId="23" xfId="0" applyFont="1" applyFill="1" applyBorder="1"/>
    <xf numFmtId="0" fontId="0" fillId="0" borderId="26" xfId="0" applyBorder="1"/>
    <xf numFmtId="0" fontId="12" fillId="0" borderId="27" xfId="0" applyFont="1" applyBorder="1"/>
    <xf numFmtId="0" fontId="0" fillId="0" borderId="27" xfId="0" applyBorder="1" applyAlignment="1">
      <alignment horizontal="center"/>
    </xf>
    <xf numFmtId="0" fontId="0" fillId="0" borderId="31" xfId="0" applyBorder="1"/>
    <xf numFmtId="0" fontId="0" fillId="0" borderId="9" xfId="0" applyBorder="1"/>
    <xf numFmtId="0" fontId="12" fillId="0" borderId="1" xfId="0" applyFont="1" applyBorder="1"/>
    <xf numFmtId="0" fontId="0" fillId="0" borderId="1" xfId="0" applyBorder="1" applyAlignment="1">
      <alignment horizontal="center"/>
    </xf>
    <xf numFmtId="0" fontId="0" fillId="0" borderId="37" xfId="0" applyBorder="1"/>
    <xf numFmtId="0" fontId="13" fillId="0" borderId="0" xfId="0" applyFont="1"/>
    <xf numFmtId="0" fontId="0" fillId="0" borderId="23" xfId="0" applyBorder="1" applyAlignment="1">
      <alignment horizontal="right" vertical="center"/>
    </xf>
    <xf numFmtId="166" fontId="0" fillId="0" borderId="23" xfId="0" applyNumberFormat="1" applyFont="1" applyBorder="1" applyAlignment="1">
      <alignment horizontal="center" vertical="center"/>
    </xf>
    <xf numFmtId="0" fontId="0" fillId="6" borderId="23" xfId="0" applyFill="1" applyBorder="1" applyAlignment="1">
      <alignment horizontal="right" vertical="center"/>
    </xf>
    <xf numFmtId="166" fontId="0" fillId="6" borderId="23" xfId="0" applyNumberFormat="1" applyFont="1" applyFill="1" applyBorder="1" applyAlignment="1">
      <alignment horizontal="center" vertical="center"/>
    </xf>
    <xf numFmtId="0" fontId="6" fillId="0" borderId="36" xfId="0" applyFont="1" applyFill="1" applyBorder="1"/>
    <xf numFmtId="0" fontId="6" fillId="0" borderId="29" xfId="0" applyFont="1" applyFill="1" applyBorder="1"/>
    <xf numFmtId="0" fontId="6" fillId="0" borderId="48" xfId="0" applyFont="1" applyFill="1" applyBorder="1"/>
    <xf numFmtId="0" fontId="6" fillId="0" borderId="4" xfId="0" applyFont="1" applyFill="1" applyBorder="1" applyAlignment="1">
      <alignment wrapText="1"/>
    </xf>
    <xf numFmtId="0" fontId="0" fillId="3" borderId="30" xfId="0" applyFill="1" applyBorder="1"/>
    <xf numFmtId="0" fontId="6" fillId="0" borderId="30" xfId="0" applyFont="1" applyBorder="1"/>
    <xf numFmtId="3" fontId="6" fillId="0" borderId="50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3" fontId="6" fillId="3" borderId="42" xfId="0" applyNumberFormat="1" applyFont="1" applyFill="1" applyBorder="1" applyAlignment="1">
      <alignment horizontal="right"/>
    </xf>
    <xf numFmtId="3" fontId="6" fillId="3" borderId="39" xfId="0" applyNumberFormat="1" applyFont="1" applyFill="1" applyBorder="1" applyAlignment="1">
      <alignment horizontal="right"/>
    </xf>
    <xf numFmtId="3" fontId="6" fillId="0" borderId="49" xfId="0" applyNumberFormat="1" applyFont="1" applyFill="1" applyBorder="1" applyAlignment="1">
      <alignment horizontal="right"/>
    </xf>
    <xf numFmtId="0" fontId="0" fillId="0" borderId="27" xfId="0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" fontId="6" fillId="0" borderId="9" xfId="0" applyNumberFormat="1" applyFont="1" applyFill="1" applyBorder="1"/>
    <xf numFmtId="0" fontId="6" fillId="0" borderId="1" xfId="0" applyFont="1" applyFill="1" applyBorder="1"/>
    <xf numFmtId="3" fontId="6" fillId="0" borderId="0" xfId="0" applyNumberFormat="1" applyFont="1" applyFill="1" applyBorder="1" applyAlignment="1">
      <alignment horizontal="right"/>
    </xf>
    <xf numFmtId="0" fontId="0" fillId="7" borderId="23" xfId="0" applyFill="1" applyBorder="1" applyAlignment="1">
      <alignment horizontal="right" vertical="center"/>
    </xf>
    <xf numFmtId="166" fontId="0" fillId="7" borderId="23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/>
    </xf>
    <xf numFmtId="3" fontId="6" fillId="3" borderId="52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14" fontId="3" fillId="0" borderId="0" xfId="0" applyNumberFormat="1" applyFont="1" applyAlignment="1">
      <alignment horizontal="right"/>
    </xf>
    <xf numFmtId="14" fontId="0" fillId="0" borderId="0" xfId="0" applyNumberFormat="1"/>
    <xf numFmtId="1" fontId="6" fillId="8" borderId="0" xfId="0" applyNumberFormat="1" applyFont="1" applyFill="1" applyBorder="1"/>
    <xf numFmtId="0" fontId="6" fillId="8" borderId="0" xfId="0" applyFont="1" applyFill="1" applyBorder="1"/>
    <xf numFmtId="0" fontId="6" fillId="8" borderId="0" xfId="0" applyFont="1" applyFill="1" applyBorder="1" applyAlignment="1">
      <alignment horizontal="center"/>
    </xf>
    <xf numFmtId="3" fontId="6" fillId="8" borderId="0" xfId="0" applyNumberFormat="1" applyFont="1" applyFill="1" applyBorder="1" applyAlignment="1">
      <alignment horizontal="right"/>
    </xf>
    <xf numFmtId="3" fontId="6" fillId="8" borderId="0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1" fontId="6" fillId="0" borderId="51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1" fillId="0" borderId="4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6" borderId="33" xfId="0" applyFont="1" applyFill="1" applyBorder="1" applyAlignment="1">
      <alignment horizontal="left" vertical="center" wrapText="1"/>
    </xf>
    <xf numFmtId="0" fontId="0" fillId="6" borderId="44" xfId="0" applyFont="1" applyFill="1" applyBorder="1" applyAlignment="1">
      <alignment horizontal="left" vertical="center" wrapText="1"/>
    </xf>
    <xf numFmtId="0" fontId="0" fillId="6" borderId="45" xfId="0" applyFont="1" applyFill="1" applyBorder="1" applyAlignment="1">
      <alignment horizontal="left" vertical="center" wrapText="1"/>
    </xf>
    <xf numFmtId="0" fontId="0" fillId="7" borderId="33" xfId="0" applyFont="1" applyFill="1" applyBorder="1" applyAlignment="1">
      <alignment horizontal="left" vertical="center" wrapText="1"/>
    </xf>
    <xf numFmtId="0" fontId="0" fillId="7" borderId="44" xfId="0" applyFont="1" applyFill="1" applyBorder="1" applyAlignment="1">
      <alignment horizontal="left" vertical="center" wrapText="1"/>
    </xf>
    <xf numFmtId="0" fontId="0" fillId="7" borderId="45" xfId="0" applyFont="1" applyFill="1" applyBorder="1" applyAlignment="1">
      <alignment horizontal="left" vertical="center" wrapText="1"/>
    </xf>
    <xf numFmtId="0" fontId="14" fillId="4" borderId="35" xfId="0" applyFont="1" applyFill="1" applyBorder="1" applyAlignment="1">
      <alignment horizontal="left" vertical="top" wrapText="1"/>
    </xf>
    <xf numFmtId="0" fontId="14" fillId="4" borderId="46" xfId="0" applyFont="1" applyFill="1" applyBorder="1" applyAlignment="1">
      <alignment horizontal="left" vertical="top" wrapText="1"/>
    </xf>
    <xf numFmtId="0" fontId="14" fillId="4" borderId="47" xfId="0" applyFont="1" applyFill="1" applyBorder="1" applyAlignment="1">
      <alignment horizontal="left" vertical="top" wrapText="1"/>
    </xf>
    <xf numFmtId="0" fontId="15" fillId="5" borderId="33" xfId="0" applyFont="1" applyFill="1" applyBorder="1" applyAlignment="1">
      <alignment horizontal="left" vertical="top" wrapText="1"/>
    </xf>
    <xf numFmtId="0" fontId="15" fillId="5" borderId="44" xfId="0" applyFont="1" applyFill="1" applyBorder="1" applyAlignment="1">
      <alignment horizontal="left" vertical="top" wrapText="1"/>
    </xf>
    <xf numFmtId="0" fontId="15" fillId="5" borderId="4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228600</xdr:colOff>
          <xdr:row>3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590550</xdr:colOff>
          <xdr:row>0</xdr:row>
          <xdr:rowOff>9525</xdr:rowOff>
        </xdr:from>
        <xdr:to>
          <xdr:col>5</xdr:col>
          <xdr:colOff>1133475</xdr:colOff>
          <xdr:row>3</xdr:row>
          <xdr:rowOff>85725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638175</xdr:colOff>
          <xdr:row>0</xdr:row>
          <xdr:rowOff>95250</xdr:rowOff>
        </xdr:from>
        <xdr:to>
          <xdr:col>14</xdr:col>
          <xdr:colOff>0</xdr:colOff>
          <xdr:row>3</xdr:row>
          <xdr:rowOff>171450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57150</xdr:rowOff>
        </xdr:from>
        <xdr:to>
          <xdr:col>1</xdr:col>
          <xdr:colOff>190500</xdr:colOff>
          <xdr:row>3</xdr:row>
          <xdr:rowOff>133350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workbookViewId="0">
      <selection activeCell="B7" sqref="B7"/>
    </sheetView>
  </sheetViews>
  <sheetFormatPr defaultRowHeight="15" x14ac:dyDescent="0.25"/>
  <cols>
    <col min="1" max="1" width="4.7109375" customWidth="1"/>
    <col min="2" max="2" width="62.7109375" customWidth="1"/>
    <col min="3" max="3" width="20.5703125" style="4" customWidth="1"/>
    <col min="4" max="4" width="14.42578125" customWidth="1"/>
    <col min="5" max="5" width="16.28515625" customWidth="1"/>
    <col min="6" max="6" width="16.140625" customWidth="1"/>
    <col min="7" max="7" width="12.85546875" customWidth="1"/>
    <col min="8" max="8" width="11.42578125" customWidth="1"/>
    <col min="244" max="244" width="4.7109375" customWidth="1"/>
    <col min="245" max="245" width="62.7109375" customWidth="1"/>
    <col min="246" max="246" width="14" customWidth="1"/>
    <col min="247" max="258" width="0" hidden="1" customWidth="1"/>
    <col min="259" max="259" width="14" customWidth="1"/>
    <col min="260" max="260" width="15.28515625" customWidth="1"/>
    <col min="261" max="261" width="12.42578125" customWidth="1"/>
    <col min="262" max="262" width="10.85546875" customWidth="1"/>
    <col min="500" max="500" width="4.7109375" customWidth="1"/>
    <col min="501" max="501" width="62.7109375" customWidth="1"/>
    <col min="502" max="502" width="14" customWidth="1"/>
    <col min="503" max="514" width="0" hidden="1" customWidth="1"/>
    <col min="515" max="515" width="14" customWidth="1"/>
    <col min="516" max="516" width="15.28515625" customWidth="1"/>
    <col min="517" max="517" width="12.42578125" customWidth="1"/>
    <col min="518" max="518" width="10.85546875" customWidth="1"/>
    <col min="756" max="756" width="4.7109375" customWidth="1"/>
    <col min="757" max="757" width="62.7109375" customWidth="1"/>
    <col min="758" max="758" width="14" customWidth="1"/>
    <col min="759" max="770" width="0" hidden="1" customWidth="1"/>
    <col min="771" max="771" width="14" customWidth="1"/>
    <col min="772" max="772" width="15.28515625" customWidth="1"/>
    <col min="773" max="773" width="12.42578125" customWidth="1"/>
    <col min="774" max="774" width="10.85546875" customWidth="1"/>
    <col min="1012" max="1012" width="4.7109375" customWidth="1"/>
    <col min="1013" max="1013" width="62.7109375" customWidth="1"/>
    <col min="1014" max="1014" width="14" customWidth="1"/>
    <col min="1015" max="1026" width="0" hidden="1" customWidth="1"/>
    <col min="1027" max="1027" width="14" customWidth="1"/>
    <col min="1028" max="1028" width="15.28515625" customWidth="1"/>
    <col min="1029" max="1029" width="12.42578125" customWidth="1"/>
    <col min="1030" max="1030" width="10.85546875" customWidth="1"/>
    <col min="1268" max="1268" width="4.7109375" customWidth="1"/>
    <col min="1269" max="1269" width="62.7109375" customWidth="1"/>
    <col min="1270" max="1270" width="14" customWidth="1"/>
    <col min="1271" max="1282" width="0" hidden="1" customWidth="1"/>
    <col min="1283" max="1283" width="14" customWidth="1"/>
    <col min="1284" max="1284" width="15.28515625" customWidth="1"/>
    <col min="1285" max="1285" width="12.42578125" customWidth="1"/>
    <col min="1286" max="1286" width="10.85546875" customWidth="1"/>
    <col min="1524" max="1524" width="4.7109375" customWidth="1"/>
    <col min="1525" max="1525" width="62.7109375" customWidth="1"/>
    <col min="1526" max="1526" width="14" customWidth="1"/>
    <col min="1527" max="1538" width="0" hidden="1" customWidth="1"/>
    <col min="1539" max="1539" width="14" customWidth="1"/>
    <col min="1540" max="1540" width="15.28515625" customWidth="1"/>
    <col min="1541" max="1541" width="12.42578125" customWidth="1"/>
    <col min="1542" max="1542" width="10.85546875" customWidth="1"/>
    <col min="1780" max="1780" width="4.7109375" customWidth="1"/>
    <col min="1781" max="1781" width="62.7109375" customWidth="1"/>
    <col min="1782" max="1782" width="14" customWidth="1"/>
    <col min="1783" max="1794" width="0" hidden="1" customWidth="1"/>
    <col min="1795" max="1795" width="14" customWidth="1"/>
    <col min="1796" max="1796" width="15.28515625" customWidth="1"/>
    <col min="1797" max="1797" width="12.42578125" customWidth="1"/>
    <col min="1798" max="1798" width="10.85546875" customWidth="1"/>
    <col min="2036" max="2036" width="4.7109375" customWidth="1"/>
    <col min="2037" max="2037" width="62.7109375" customWidth="1"/>
    <col min="2038" max="2038" width="14" customWidth="1"/>
    <col min="2039" max="2050" width="0" hidden="1" customWidth="1"/>
    <col min="2051" max="2051" width="14" customWidth="1"/>
    <col min="2052" max="2052" width="15.28515625" customWidth="1"/>
    <col min="2053" max="2053" width="12.42578125" customWidth="1"/>
    <col min="2054" max="2054" width="10.85546875" customWidth="1"/>
    <col min="2292" max="2292" width="4.7109375" customWidth="1"/>
    <col min="2293" max="2293" width="62.7109375" customWidth="1"/>
    <col min="2294" max="2294" width="14" customWidth="1"/>
    <col min="2295" max="2306" width="0" hidden="1" customWidth="1"/>
    <col min="2307" max="2307" width="14" customWidth="1"/>
    <col min="2308" max="2308" width="15.28515625" customWidth="1"/>
    <col min="2309" max="2309" width="12.42578125" customWidth="1"/>
    <col min="2310" max="2310" width="10.85546875" customWidth="1"/>
    <col min="2548" max="2548" width="4.7109375" customWidth="1"/>
    <col min="2549" max="2549" width="62.7109375" customWidth="1"/>
    <col min="2550" max="2550" width="14" customWidth="1"/>
    <col min="2551" max="2562" width="0" hidden="1" customWidth="1"/>
    <col min="2563" max="2563" width="14" customWidth="1"/>
    <col min="2564" max="2564" width="15.28515625" customWidth="1"/>
    <col min="2565" max="2565" width="12.42578125" customWidth="1"/>
    <col min="2566" max="2566" width="10.85546875" customWidth="1"/>
    <col min="2804" max="2804" width="4.7109375" customWidth="1"/>
    <col min="2805" max="2805" width="62.7109375" customWidth="1"/>
    <col min="2806" max="2806" width="14" customWidth="1"/>
    <col min="2807" max="2818" width="0" hidden="1" customWidth="1"/>
    <col min="2819" max="2819" width="14" customWidth="1"/>
    <col min="2820" max="2820" width="15.28515625" customWidth="1"/>
    <col min="2821" max="2821" width="12.42578125" customWidth="1"/>
    <col min="2822" max="2822" width="10.85546875" customWidth="1"/>
    <col min="3060" max="3060" width="4.7109375" customWidth="1"/>
    <col min="3061" max="3061" width="62.7109375" customWidth="1"/>
    <col min="3062" max="3062" width="14" customWidth="1"/>
    <col min="3063" max="3074" width="0" hidden="1" customWidth="1"/>
    <col min="3075" max="3075" width="14" customWidth="1"/>
    <col min="3076" max="3076" width="15.28515625" customWidth="1"/>
    <col min="3077" max="3077" width="12.42578125" customWidth="1"/>
    <col min="3078" max="3078" width="10.85546875" customWidth="1"/>
    <col min="3316" max="3316" width="4.7109375" customWidth="1"/>
    <col min="3317" max="3317" width="62.7109375" customWidth="1"/>
    <col min="3318" max="3318" width="14" customWidth="1"/>
    <col min="3319" max="3330" width="0" hidden="1" customWidth="1"/>
    <col min="3331" max="3331" width="14" customWidth="1"/>
    <col min="3332" max="3332" width="15.28515625" customWidth="1"/>
    <col min="3333" max="3333" width="12.42578125" customWidth="1"/>
    <col min="3334" max="3334" width="10.85546875" customWidth="1"/>
    <col min="3572" max="3572" width="4.7109375" customWidth="1"/>
    <col min="3573" max="3573" width="62.7109375" customWidth="1"/>
    <col min="3574" max="3574" width="14" customWidth="1"/>
    <col min="3575" max="3586" width="0" hidden="1" customWidth="1"/>
    <col min="3587" max="3587" width="14" customWidth="1"/>
    <col min="3588" max="3588" width="15.28515625" customWidth="1"/>
    <col min="3589" max="3589" width="12.42578125" customWidth="1"/>
    <col min="3590" max="3590" width="10.85546875" customWidth="1"/>
    <col min="3828" max="3828" width="4.7109375" customWidth="1"/>
    <col min="3829" max="3829" width="62.7109375" customWidth="1"/>
    <col min="3830" max="3830" width="14" customWidth="1"/>
    <col min="3831" max="3842" width="0" hidden="1" customWidth="1"/>
    <col min="3843" max="3843" width="14" customWidth="1"/>
    <col min="3844" max="3844" width="15.28515625" customWidth="1"/>
    <col min="3845" max="3845" width="12.42578125" customWidth="1"/>
    <col min="3846" max="3846" width="10.85546875" customWidth="1"/>
    <col min="4084" max="4084" width="4.7109375" customWidth="1"/>
    <col min="4085" max="4085" width="62.7109375" customWidth="1"/>
    <col min="4086" max="4086" width="14" customWidth="1"/>
    <col min="4087" max="4098" width="0" hidden="1" customWidth="1"/>
    <col min="4099" max="4099" width="14" customWidth="1"/>
    <col min="4100" max="4100" width="15.28515625" customWidth="1"/>
    <col min="4101" max="4101" width="12.42578125" customWidth="1"/>
    <col min="4102" max="4102" width="10.85546875" customWidth="1"/>
    <col min="4340" max="4340" width="4.7109375" customWidth="1"/>
    <col min="4341" max="4341" width="62.7109375" customWidth="1"/>
    <col min="4342" max="4342" width="14" customWidth="1"/>
    <col min="4343" max="4354" width="0" hidden="1" customWidth="1"/>
    <col min="4355" max="4355" width="14" customWidth="1"/>
    <col min="4356" max="4356" width="15.28515625" customWidth="1"/>
    <col min="4357" max="4357" width="12.42578125" customWidth="1"/>
    <col min="4358" max="4358" width="10.85546875" customWidth="1"/>
    <col min="4596" max="4596" width="4.7109375" customWidth="1"/>
    <col min="4597" max="4597" width="62.7109375" customWidth="1"/>
    <col min="4598" max="4598" width="14" customWidth="1"/>
    <col min="4599" max="4610" width="0" hidden="1" customWidth="1"/>
    <col min="4611" max="4611" width="14" customWidth="1"/>
    <col min="4612" max="4612" width="15.28515625" customWidth="1"/>
    <col min="4613" max="4613" width="12.42578125" customWidth="1"/>
    <col min="4614" max="4614" width="10.85546875" customWidth="1"/>
    <col min="4852" max="4852" width="4.7109375" customWidth="1"/>
    <col min="4853" max="4853" width="62.7109375" customWidth="1"/>
    <col min="4854" max="4854" width="14" customWidth="1"/>
    <col min="4855" max="4866" width="0" hidden="1" customWidth="1"/>
    <col min="4867" max="4867" width="14" customWidth="1"/>
    <col min="4868" max="4868" width="15.28515625" customWidth="1"/>
    <col min="4869" max="4869" width="12.42578125" customWidth="1"/>
    <col min="4870" max="4870" width="10.85546875" customWidth="1"/>
    <col min="5108" max="5108" width="4.7109375" customWidth="1"/>
    <col min="5109" max="5109" width="62.7109375" customWidth="1"/>
    <col min="5110" max="5110" width="14" customWidth="1"/>
    <col min="5111" max="5122" width="0" hidden="1" customWidth="1"/>
    <col min="5123" max="5123" width="14" customWidth="1"/>
    <col min="5124" max="5124" width="15.28515625" customWidth="1"/>
    <col min="5125" max="5125" width="12.42578125" customWidth="1"/>
    <col min="5126" max="5126" width="10.85546875" customWidth="1"/>
    <col min="5364" max="5364" width="4.7109375" customWidth="1"/>
    <col min="5365" max="5365" width="62.7109375" customWidth="1"/>
    <col min="5366" max="5366" width="14" customWidth="1"/>
    <col min="5367" max="5378" width="0" hidden="1" customWidth="1"/>
    <col min="5379" max="5379" width="14" customWidth="1"/>
    <col min="5380" max="5380" width="15.28515625" customWidth="1"/>
    <col min="5381" max="5381" width="12.42578125" customWidth="1"/>
    <col min="5382" max="5382" width="10.85546875" customWidth="1"/>
    <col min="5620" max="5620" width="4.7109375" customWidth="1"/>
    <col min="5621" max="5621" width="62.7109375" customWidth="1"/>
    <col min="5622" max="5622" width="14" customWidth="1"/>
    <col min="5623" max="5634" width="0" hidden="1" customWidth="1"/>
    <col min="5635" max="5635" width="14" customWidth="1"/>
    <col min="5636" max="5636" width="15.28515625" customWidth="1"/>
    <col min="5637" max="5637" width="12.42578125" customWidth="1"/>
    <col min="5638" max="5638" width="10.85546875" customWidth="1"/>
    <col min="5876" max="5876" width="4.7109375" customWidth="1"/>
    <col min="5877" max="5877" width="62.7109375" customWidth="1"/>
    <col min="5878" max="5878" width="14" customWidth="1"/>
    <col min="5879" max="5890" width="0" hidden="1" customWidth="1"/>
    <col min="5891" max="5891" width="14" customWidth="1"/>
    <col min="5892" max="5892" width="15.28515625" customWidth="1"/>
    <col min="5893" max="5893" width="12.42578125" customWidth="1"/>
    <col min="5894" max="5894" width="10.85546875" customWidth="1"/>
    <col min="6132" max="6132" width="4.7109375" customWidth="1"/>
    <col min="6133" max="6133" width="62.7109375" customWidth="1"/>
    <col min="6134" max="6134" width="14" customWidth="1"/>
    <col min="6135" max="6146" width="0" hidden="1" customWidth="1"/>
    <col min="6147" max="6147" width="14" customWidth="1"/>
    <col min="6148" max="6148" width="15.28515625" customWidth="1"/>
    <col min="6149" max="6149" width="12.42578125" customWidth="1"/>
    <col min="6150" max="6150" width="10.85546875" customWidth="1"/>
    <col min="6388" max="6388" width="4.7109375" customWidth="1"/>
    <col min="6389" max="6389" width="62.7109375" customWidth="1"/>
    <col min="6390" max="6390" width="14" customWidth="1"/>
    <col min="6391" max="6402" width="0" hidden="1" customWidth="1"/>
    <col min="6403" max="6403" width="14" customWidth="1"/>
    <col min="6404" max="6404" width="15.28515625" customWidth="1"/>
    <col min="6405" max="6405" width="12.42578125" customWidth="1"/>
    <col min="6406" max="6406" width="10.85546875" customWidth="1"/>
    <col min="6644" max="6644" width="4.7109375" customWidth="1"/>
    <col min="6645" max="6645" width="62.7109375" customWidth="1"/>
    <col min="6646" max="6646" width="14" customWidth="1"/>
    <col min="6647" max="6658" width="0" hidden="1" customWidth="1"/>
    <col min="6659" max="6659" width="14" customWidth="1"/>
    <col min="6660" max="6660" width="15.28515625" customWidth="1"/>
    <col min="6661" max="6661" width="12.42578125" customWidth="1"/>
    <col min="6662" max="6662" width="10.85546875" customWidth="1"/>
    <col min="6900" max="6900" width="4.7109375" customWidth="1"/>
    <col min="6901" max="6901" width="62.7109375" customWidth="1"/>
    <col min="6902" max="6902" width="14" customWidth="1"/>
    <col min="6903" max="6914" width="0" hidden="1" customWidth="1"/>
    <col min="6915" max="6915" width="14" customWidth="1"/>
    <col min="6916" max="6916" width="15.28515625" customWidth="1"/>
    <col min="6917" max="6917" width="12.42578125" customWidth="1"/>
    <col min="6918" max="6918" width="10.85546875" customWidth="1"/>
    <col min="7156" max="7156" width="4.7109375" customWidth="1"/>
    <col min="7157" max="7157" width="62.7109375" customWidth="1"/>
    <col min="7158" max="7158" width="14" customWidth="1"/>
    <col min="7159" max="7170" width="0" hidden="1" customWidth="1"/>
    <col min="7171" max="7171" width="14" customWidth="1"/>
    <col min="7172" max="7172" width="15.28515625" customWidth="1"/>
    <col min="7173" max="7173" width="12.42578125" customWidth="1"/>
    <col min="7174" max="7174" width="10.85546875" customWidth="1"/>
    <col min="7412" max="7412" width="4.7109375" customWidth="1"/>
    <col min="7413" max="7413" width="62.7109375" customWidth="1"/>
    <col min="7414" max="7414" width="14" customWidth="1"/>
    <col min="7415" max="7426" width="0" hidden="1" customWidth="1"/>
    <col min="7427" max="7427" width="14" customWidth="1"/>
    <col min="7428" max="7428" width="15.28515625" customWidth="1"/>
    <col min="7429" max="7429" width="12.42578125" customWidth="1"/>
    <col min="7430" max="7430" width="10.85546875" customWidth="1"/>
    <col min="7668" max="7668" width="4.7109375" customWidth="1"/>
    <col min="7669" max="7669" width="62.7109375" customWidth="1"/>
    <col min="7670" max="7670" width="14" customWidth="1"/>
    <col min="7671" max="7682" width="0" hidden="1" customWidth="1"/>
    <col min="7683" max="7683" width="14" customWidth="1"/>
    <col min="7684" max="7684" width="15.28515625" customWidth="1"/>
    <col min="7685" max="7685" width="12.42578125" customWidth="1"/>
    <col min="7686" max="7686" width="10.85546875" customWidth="1"/>
    <col min="7924" max="7924" width="4.7109375" customWidth="1"/>
    <col min="7925" max="7925" width="62.7109375" customWidth="1"/>
    <col min="7926" max="7926" width="14" customWidth="1"/>
    <col min="7927" max="7938" width="0" hidden="1" customWidth="1"/>
    <col min="7939" max="7939" width="14" customWidth="1"/>
    <col min="7940" max="7940" width="15.28515625" customWidth="1"/>
    <col min="7941" max="7941" width="12.42578125" customWidth="1"/>
    <col min="7942" max="7942" width="10.85546875" customWidth="1"/>
    <col min="8180" max="8180" width="4.7109375" customWidth="1"/>
    <col min="8181" max="8181" width="62.7109375" customWidth="1"/>
    <col min="8182" max="8182" width="14" customWidth="1"/>
    <col min="8183" max="8194" width="0" hidden="1" customWidth="1"/>
    <col min="8195" max="8195" width="14" customWidth="1"/>
    <col min="8196" max="8196" width="15.28515625" customWidth="1"/>
    <col min="8197" max="8197" width="12.42578125" customWidth="1"/>
    <col min="8198" max="8198" width="10.85546875" customWidth="1"/>
    <col min="8436" max="8436" width="4.7109375" customWidth="1"/>
    <col min="8437" max="8437" width="62.7109375" customWidth="1"/>
    <col min="8438" max="8438" width="14" customWidth="1"/>
    <col min="8439" max="8450" width="0" hidden="1" customWidth="1"/>
    <col min="8451" max="8451" width="14" customWidth="1"/>
    <col min="8452" max="8452" width="15.28515625" customWidth="1"/>
    <col min="8453" max="8453" width="12.42578125" customWidth="1"/>
    <col min="8454" max="8454" width="10.85546875" customWidth="1"/>
    <col min="8692" max="8692" width="4.7109375" customWidth="1"/>
    <col min="8693" max="8693" width="62.7109375" customWidth="1"/>
    <col min="8694" max="8694" width="14" customWidth="1"/>
    <col min="8695" max="8706" width="0" hidden="1" customWidth="1"/>
    <col min="8707" max="8707" width="14" customWidth="1"/>
    <col min="8708" max="8708" width="15.28515625" customWidth="1"/>
    <col min="8709" max="8709" width="12.42578125" customWidth="1"/>
    <col min="8710" max="8710" width="10.85546875" customWidth="1"/>
    <col min="8948" max="8948" width="4.7109375" customWidth="1"/>
    <col min="8949" max="8949" width="62.7109375" customWidth="1"/>
    <col min="8950" max="8950" width="14" customWidth="1"/>
    <col min="8951" max="8962" width="0" hidden="1" customWidth="1"/>
    <col min="8963" max="8963" width="14" customWidth="1"/>
    <col min="8964" max="8964" width="15.28515625" customWidth="1"/>
    <col min="8965" max="8965" width="12.42578125" customWidth="1"/>
    <col min="8966" max="8966" width="10.85546875" customWidth="1"/>
    <col min="9204" max="9204" width="4.7109375" customWidth="1"/>
    <col min="9205" max="9205" width="62.7109375" customWidth="1"/>
    <col min="9206" max="9206" width="14" customWidth="1"/>
    <col min="9207" max="9218" width="0" hidden="1" customWidth="1"/>
    <col min="9219" max="9219" width="14" customWidth="1"/>
    <col min="9220" max="9220" width="15.28515625" customWidth="1"/>
    <col min="9221" max="9221" width="12.42578125" customWidth="1"/>
    <col min="9222" max="9222" width="10.85546875" customWidth="1"/>
    <col min="9460" max="9460" width="4.7109375" customWidth="1"/>
    <col min="9461" max="9461" width="62.7109375" customWidth="1"/>
    <col min="9462" max="9462" width="14" customWidth="1"/>
    <col min="9463" max="9474" width="0" hidden="1" customWidth="1"/>
    <col min="9475" max="9475" width="14" customWidth="1"/>
    <col min="9476" max="9476" width="15.28515625" customWidth="1"/>
    <col min="9477" max="9477" width="12.42578125" customWidth="1"/>
    <col min="9478" max="9478" width="10.85546875" customWidth="1"/>
    <col min="9716" max="9716" width="4.7109375" customWidth="1"/>
    <col min="9717" max="9717" width="62.7109375" customWidth="1"/>
    <col min="9718" max="9718" width="14" customWidth="1"/>
    <col min="9719" max="9730" width="0" hidden="1" customWidth="1"/>
    <col min="9731" max="9731" width="14" customWidth="1"/>
    <col min="9732" max="9732" width="15.28515625" customWidth="1"/>
    <col min="9733" max="9733" width="12.42578125" customWidth="1"/>
    <col min="9734" max="9734" width="10.85546875" customWidth="1"/>
    <col min="9972" max="9972" width="4.7109375" customWidth="1"/>
    <col min="9973" max="9973" width="62.7109375" customWidth="1"/>
    <col min="9974" max="9974" width="14" customWidth="1"/>
    <col min="9975" max="9986" width="0" hidden="1" customWidth="1"/>
    <col min="9987" max="9987" width="14" customWidth="1"/>
    <col min="9988" max="9988" width="15.28515625" customWidth="1"/>
    <col min="9989" max="9989" width="12.42578125" customWidth="1"/>
    <col min="9990" max="9990" width="10.85546875" customWidth="1"/>
    <col min="10228" max="10228" width="4.7109375" customWidth="1"/>
    <col min="10229" max="10229" width="62.7109375" customWidth="1"/>
    <col min="10230" max="10230" width="14" customWidth="1"/>
    <col min="10231" max="10242" width="0" hidden="1" customWidth="1"/>
    <col min="10243" max="10243" width="14" customWidth="1"/>
    <col min="10244" max="10244" width="15.28515625" customWidth="1"/>
    <col min="10245" max="10245" width="12.42578125" customWidth="1"/>
    <col min="10246" max="10246" width="10.85546875" customWidth="1"/>
    <col min="10484" max="10484" width="4.7109375" customWidth="1"/>
    <col min="10485" max="10485" width="62.7109375" customWidth="1"/>
    <col min="10486" max="10486" width="14" customWidth="1"/>
    <col min="10487" max="10498" width="0" hidden="1" customWidth="1"/>
    <col min="10499" max="10499" width="14" customWidth="1"/>
    <col min="10500" max="10500" width="15.28515625" customWidth="1"/>
    <col min="10501" max="10501" width="12.42578125" customWidth="1"/>
    <col min="10502" max="10502" width="10.85546875" customWidth="1"/>
    <col min="10740" max="10740" width="4.7109375" customWidth="1"/>
    <col min="10741" max="10741" width="62.7109375" customWidth="1"/>
    <col min="10742" max="10742" width="14" customWidth="1"/>
    <col min="10743" max="10754" width="0" hidden="1" customWidth="1"/>
    <col min="10755" max="10755" width="14" customWidth="1"/>
    <col min="10756" max="10756" width="15.28515625" customWidth="1"/>
    <col min="10757" max="10757" width="12.42578125" customWidth="1"/>
    <col min="10758" max="10758" width="10.85546875" customWidth="1"/>
    <col min="10996" max="10996" width="4.7109375" customWidth="1"/>
    <col min="10997" max="10997" width="62.7109375" customWidth="1"/>
    <col min="10998" max="10998" width="14" customWidth="1"/>
    <col min="10999" max="11010" width="0" hidden="1" customWidth="1"/>
    <col min="11011" max="11011" width="14" customWidth="1"/>
    <col min="11012" max="11012" width="15.28515625" customWidth="1"/>
    <col min="11013" max="11013" width="12.42578125" customWidth="1"/>
    <col min="11014" max="11014" width="10.85546875" customWidth="1"/>
    <col min="11252" max="11252" width="4.7109375" customWidth="1"/>
    <col min="11253" max="11253" width="62.7109375" customWidth="1"/>
    <col min="11254" max="11254" width="14" customWidth="1"/>
    <col min="11255" max="11266" width="0" hidden="1" customWidth="1"/>
    <col min="11267" max="11267" width="14" customWidth="1"/>
    <col min="11268" max="11268" width="15.28515625" customWidth="1"/>
    <col min="11269" max="11269" width="12.42578125" customWidth="1"/>
    <col min="11270" max="11270" width="10.85546875" customWidth="1"/>
    <col min="11508" max="11508" width="4.7109375" customWidth="1"/>
    <col min="11509" max="11509" width="62.7109375" customWidth="1"/>
    <col min="11510" max="11510" width="14" customWidth="1"/>
    <col min="11511" max="11522" width="0" hidden="1" customWidth="1"/>
    <col min="11523" max="11523" width="14" customWidth="1"/>
    <col min="11524" max="11524" width="15.28515625" customWidth="1"/>
    <col min="11525" max="11525" width="12.42578125" customWidth="1"/>
    <col min="11526" max="11526" width="10.85546875" customWidth="1"/>
    <col min="11764" max="11764" width="4.7109375" customWidth="1"/>
    <col min="11765" max="11765" width="62.7109375" customWidth="1"/>
    <col min="11766" max="11766" width="14" customWidth="1"/>
    <col min="11767" max="11778" width="0" hidden="1" customWidth="1"/>
    <col min="11779" max="11779" width="14" customWidth="1"/>
    <col min="11780" max="11780" width="15.28515625" customWidth="1"/>
    <col min="11781" max="11781" width="12.42578125" customWidth="1"/>
    <col min="11782" max="11782" width="10.85546875" customWidth="1"/>
    <col min="12020" max="12020" width="4.7109375" customWidth="1"/>
    <col min="12021" max="12021" width="62.7109375" customWidth="1"/>
    <col min="12022" max="12022" width="14" customWidth="1"/>
    <col min="12023" max="12034" width="0" hidden="1" customWidth="1"/>
    <col min="12035" max="12035" width="14" customWidth="1"/>
    <col min="12036" max="12036" width="15.28515625" customWidth="1"/>
    <col min="12037" max="12037" width="12.42578125" customWidth="1"/>
    <col min="12038" max="12038" width="10.85546875" customWidth="1"/>
    <col min="12276" max="12276" width="4.7109375" customWidth="1"/>
    <col min="12277" max="12277" width="62.7109375" customWidth="1"/>
    <col min="12278" max="12278" width="14" customWidth="1"/>
    <col min="12279" max="12290" width="0" hidden="1" customWidth="1"/>
    <col min="12291" max="12291" width="14" customWidth="1"/>
    <col min="12292" max="12292" width="15.28515625" customWidth="1"/>
    <col min="12293" max="12293" width="12.42578125" customWidth="1"/>
    <col min="12294" max="12294" width="10.85546875" customWidth="1"/>
    <col min="12532" max="12532" width="4.7109375" customWidth="1"/>
    <col min="12533" max="12533" width="62.7109375" customWidth="1"/>
    <col min="12534" max="12534" width="14" customWidth="1"/>
    <col min="12535" max="12546" width="0" hidden="1" customWidth="1"/>
    <col min="12547" max="12547" width="14" customWidth="1"/>
    <col min="12548" max="12548" width="15.28515625" customWidth="1"/>
    <col min="12549" max="12549" width="12.42578125" customWidth="1"/>
    <col min="12550" max="12550" width="10.85546875" customWidth="1"/>
    <col min="12788" max="12788" width="4.7109375" customWidth="1"/>
    <col min="12789" max="12789" width="62.7109375" customWidth="1"/>
    <col min="12790" max="12790" width="14" customWidth="1"/>
    <col min="12791" max="12802" width="0" hidden="1" customWidth="1"/>
    <col min="12803" max="12803" width="14" customWidth="1"/>
    <col min="12804" max="12804" width="15.28515625" customWidth="1"/>
    <col min="12805" max="12805" width="12.42578125" customWidth="1"/>
    <col min="12806" max="12806" width="10.85546875" customWidth="1"/>
    <col min="13044" max="13044" width="4.7109375" customWidth="1"/>
    <col min="13045" max="13045" width="62.7109375" customWidth="1"/>
    <col min="13046" max="13046" width="14" customWidth="1"/>
    <col min="13047" max="13058" width="0" hidden="1" customWidth="1"/>
    <col min="13059" max="13059" width="14" customWidth="1"/>
    <col min="13060" max="13060" width="15.28515625" customWidth="1"/>
    <col min="13061" max="13061" width="12.42578125" customWidth="1"/>
    <col min="13062" max="13062" width="10.85546875" customWidth="1"/>
    <col min="13300" max="13300" width="4.7109375" customWidth="1"/>
    <col min="13301" max="13301" width="62.7109375" customWidth="1"/>
    <col min="13302" max="13302" width="14" customWidth="1"/>
    <col min="13303" max="13314" width="0" hidden="1" customWidth="1"/>
    <col min="13315" max="13315" width="14" customWidth="1"/>
    <col min="13316" max="13316" width="15.28515625" customWidth="1"/>
    <col min="13317" max="13317" width="12.42578125" customWidth="1"/>
    <col min="13318" max="13318" width="10.85546875" customWidth="1"/>
    <col min="13556" max="13556" width="4.7109375" customWidth="1"/>
    <col min="13557" max="13557" width="62.7109375" customWidth="1"/>
    <col min="13558" max="13558" width="14" customWidth="1"/>
    <col min="13559" max="13570" width="0" hidden="1" customWidth="1"/>
    <col min="13571" max="13571" width="14" customWidth="1"/>
    <col min="13572" max="13572" width="15.28515625" customWidth="1"/>
    <col min="13573" max="13573" width="12.42578125" customWidth="1"/>
    <col min="13574" max="13574" width="10.85546875" customWidth="1"/>
    <col min="13812" max="13812" width="4.7109375" customWidth="1"/>
    <col min="13813" max="13813" width="62.7109375" customWidth="1"/>
    <col min="13814" max="13814" width="14" customWidth="1"/>
    <col min="13815" max="13826" width="0" hidden="1" customWidth="1"/>
    <col min="13827" max="13827" width="14" customWidth="1"/>
    <col min="13828" max="13828" width="15.28515625" customWidth="1"/>
    <col min="13829" max="13829" width="12.42578125" customWidth="1"/>
    <col min="13830" max="13830" width="10.85546875" customWidth="1"/>
    <col min="14068" max="14068" width="4.7109375" customWidth="1"/>
    <col min="14069" max="14069" width="62.7109375" customWidth="1"/>
    <col min="14070" max="14070" width="14" customWidth="1"/>
    <col min="14071" max="14082" width="0" hidden="1" customWidth="1"/>
    <col min="14083" max="14083" width="14" customWidth="1"/>
    <col min="14084" max="14084" width="15.28515625" customWidth="1"/>
    <col min="14085" max="14085" width="12.42578125" customWidth="1"/>
    <col min="14086" max="14086" width="10.85546875" customWidth="1"/>
    <col min="14324" max="14324" width="4.7109375" customWidth="1"/>
    <col min="14325" max="14325" width="62.7109375" customWidth="1"/>
    <col min="14326" max="14326" width="14" customWidth="1"/>
    <col min="14327" max="14338" width="0" hidden="1" customWidth="1"/>
    <col min="14339" max="14339" width="14" customWidth="1"/>
    <col min="14340" max="14340" width="15.28515625" customWidth="1"/>
    <col min="14341" max="14341" width="12.42578125" customWidth="1"/>
    <col min="14342" max="14342" width="10.85546875" customWidth="1"/>
    <col min="14580" max="14580" width="4.7109375" customWidth="1"/>
    <col min="14581" max="14581" width="62.7109375" customWidth="1"/>
    <col min="14582" max="14582" width="14" customWidth="1"/>
    <col min="14583" max="14594" width="0" hidden="1" customWidth="1"/>
    <col min="14595" max="14595" width="14" customWidth="1"/>
    <col min="14596" max="14596" width="15.28515625" customWidth="1"/>
    <col min="14597" max="14597" width="12.42578125" customWidth="1"/>
    <col min="14598" max="14598" width="10.85546875" customWidth="1"/>
    <col min="14836" max="14836" width="4.7109375" customWidth="1"/>
    <col min="14837" max="14837" width="62.7109375" customWidth="1"/>
    <col min="14838" max="14838" width="14" customWidth="1"/>
    <col min="14839" max="14850" width="0" hidden="1" customWidth="1"/>
    <col min="14851" max="14851" width="14" customWidth="1"/>
    <col min="14852" max="14852" width="15.28515625" customWidth="1"/>
    <col min="14853" max="14853" width="12.42578125" customWidth="1"/>
    <col min="14854" max="14854" width="10.85546875" customWidth="1"/>
    <col min="15092" max="15092" width="4.7109375" customWidth="1"/>
    <col min="15093" max="15093" width="62.7109375" customWidth="1"/>
    <col min="15094" max="15094" width="14" customWidth="1"/>
    <col min="15095" max="15106" width="0" hidden="1" customWidth="1"/>
    <col min="15107" max="15107" width="14" customWidth="1"/>
    <col min="15108" max="15108" width="15.28515625" customWidth="1"/>
    <col min="15109" max="15109" width="12.42578125" customWidth="1"/>
    <col min="15110" max="15110" width="10.85546875" customWidth="1"/>
    <col min="15348" max="15348" width="4.7109375" customWidth="1"/>
    <col min="15349" max="15349" width="62.7109375" customWidth="1"/>
    <col min="15350" max="15350" width="14" customWidth="1"/>
    <col min="15351" max="15362" width="0" hidden="1" customWidth="1"/>
    <col min="15363" max="15363" width="14" customWidth="1"/>
    <col min="15364" max="15364" width="15.28515625" customWidth="1"/>
    <col min="15365" max="15365" width="12.42578125" customWidth="1"/>
    <col min="15366" max="15366" width="10.85546875" customWidth="1"/>
    <col min="15604" max="15604" width="4.7109375" customWidth="1"/>
    <col min="15605" max="15605" width="62.7109375" customWidth="1"/>
    <col min="15606" max="15606" width="14" customWidth="1"/>
    <col min="15607" max="15618" width="0" hidden="1" customWidth="1"/>
    <col min="15619" max="15619" width="14" customWidth="1"/>
    <col min="15620" max="15620" width="15.28515625" customWidth="1"/>
    <col min="15621" max="15621" width="12.42578125" customWidth="1"/>
    <col min="15622" max="15622" width="10.85546875" customWidth="1"/>
    <col min="15860" max="15860" width="4.7109375" customWidth="1"/>
    <col min="15861" max="15861" width="62.7109375" customWidth="1"/>
    <col min="15862" max="15862" width="14" customWidth="1"/>
    <col min="15863" max="15874" width="0" hidden="1" customWidth="1"/>
    <col min="15875" max="15875" width="14" customWidth="1"/>
    <col min="15876" max="15876" width="15.28515625" customWidth="1"/>
    <col min="15877" max="15877" width="12.42578125" customWidth="1"/>
    <col min="15878" max="15878" width="10.85546875" customWidth="1"/>
    <col min="16116" max="16116" width="4.7109375" customWidth="1"/>
    <col min="16117" max="16117" width="62.7109375" customWidth="1"/>
    <col min="16118" max="16118" width="14" customWidth="1"/>
    <col min="16119" max="16130" width="0" hidden="1" customWidth="1"/>
    <col min="16131" max="16131" width="14" customWidth="1"/>
    <col min="16132" max="16132" width="15.28515625" customWidth="1"/>
    <col min="16133" max="16133" width="12.42578125" customWidth="1"/>
    <col min="16134" max="16134" width="10.85546875" customWidth="1"/>
  </cols>
  <sheetData>
    <row r="1" spans="1:6" x14ac:dyDescent="0.25">
      <c r="A1" s="1"/>
      <c r="B1" s="117" t="s">
        <v>71</v>
      </c>
      <c r="C1" s="117"/>
      <c r="D1" s="117"/>
      <c r="E1" s="117"/>
    </row>
    <row r="2" spans="1:6" x14ac:dyDescent="0.25">
      <c r="A2" s="1"/>
      <c r="B2" s="117"/>
      <c r="C2" s="117"/>
      <c r="D2" s="117"/>
      <c r="E2" s="117"/>
    </row>
    <row r="3" spans="1:6" x14ac:dyDescent="0.25">
      <c r="A3" s="1"/>
      <c r="B3" s="117"/>
      <c r="C3" s="117"/>
      <c r="D3" s="117"/>
      <c r="E3" s="117"/>
    </row>
    <row r="4" spans="1:6" ht="15.75" thickBot="1" x14ac:dyDescent="0.3">
      <c r="A4" s="2"/>
      <c r="B4" s="117"/>
      <c r="C4" s="117"/>
      <c r="D4" s="117"/>
      <c r="E4" s="117"/>
    </row>
    <row r="5" spans="1:6" ht="18.75" x14ac:dyDescent="0.3">
      <c r="B5" s="3"/>
    </row>
    <row r="6" spans="1:6" x14ac:dyDescent="0.25">
      <c r="B6" s="5"/>
      <c r="F6" s="101">
        <v>44409</v>
      </c>
    </row>
    <row r="8" spans="1:6" x14ac:dyDescent="0.25">
      <c r="E8" s="91"/>
    </row>
    <row r="9" spans="1:6" ht="19.5" thickBot="1" x14ac:dyDescent="0.35">
      <c r="A9" s="9" t="s">
        <v>2</v>
      </c>
    </row>
    <row r="10" spans="1:6" s="12" customFormat="1" thickBot="1" x14ac:dyDescent="0.25">
      <c r="A10" s="90"/>
      <c r="B10" s="10" t="s">
        <v>3</v>
      </c>
      <c r="C10" s="10" t="s">
        <v>4</v>
      </c>
      <c r="D10" s="118" t="s">
        <v>5</v>
      </c>
      <c r="E10" s="119"/>
    </row>
    <row r="11" spans="1:6" s="12" customFormat="1" ht="14.25" x14ac:dyDescent="0.2"/>
    <row r="12" spans="1:6" s="12" customFormat="1" thickBot="1" x14ac:dyDescent="0.25">
      <c r="A12" s="120" t="s">
        <v>6</v>
      </c>
      <c r="B12" s="121"/>
      <c r="C12" s="121"/>
      <c r="D12" s="121"/>
    </row>
    <row r="13" spans="1:6" s="17" customFormat="1" ht="14.25" x14ac:dyDescent="0.2">
      <c r="A13" s="13">
        <v>1</v>
      </c>
      <c r="B13" s="14" t="s">
        <v>7</v>
      </c>
      <c r="C13" s="15" t="s">
        <v>8</v>
      </c>
      <c r="D13" s="16">
        <f>19800</f>
        <v>19800</v>
      </c>
    </row>
    <row r="14" spans="1:6" s="17" customFormat="1" thickBot="1" x14ac:dyDescent="0.25">
      <c r="A14" s="18"/>
      <c r="B14" s="19"/>
      <c r="C14" s="20" t="s">
        <v>9</v>
      </c>
      <c r="D14" s="21">
        <f>D13-'прайс баллоны 2020'!N21+'прайс баллоны 2020'!N29</f>
        <v>21700</v>
      </c>
    </row>
    <row r="15" spans="1:6" s="17" customFormat="1" ht="14.25" x14ac:dyDescent="0.2">
      <c r="A15" s="13">
        <v>2</v>
      </c>
      <c r="B15" s="14" t="s">
        <v>10</v>
      </c>
      <c r="C15" s="15" t="s">
        <v>8</v>
      </c>
      <c r="D15" s="16">
        <f>D13+550</f>
        <v>20350</v>
      </c>
    </row>
    <row r="16" spans="1:6" s="17" customFormat="1" thickBot="1" x14ac:dyDescent="0.25">
      <c r="A16" s="18"/>
      <c r="B16" s="19"/>
      <c r="C16" s="22" t="s">
        <v>9</v>
      </c>
      <c r="D16" s="23">
        <f>D15-'прайс баллоны 2020'!N21+'прайс баллоны 2020'!N29</f>
        <v>22250</v>
      </c>
    </row>
    <row r="17" spans="1:8" s="17" customFormat="1" ht="14.25" x14ac:dyDescent="0.2">
      <c r="A17" s="24">
        <v>3</v>
      </c>
      <c r="B17" s="25" t="s">
        <v>11</v>
      </c>
      <c r="C17" s="26" t="s">
        <v>8</v>
      </c>
      <c r="D17" s="27">
        <f>D13+500</f>
        <v>20300</v>
      </c>
    </row>
    <row r="18" spans="1:8" s="17" customFormat="1" ht="14.25" x14ac:dyDescent="0.2">
      <c r="A18" s="28">
        <v>4</v>
      </c>
      <c r="B18" s="29" t="s">
        <v>12</v>
      </c>
      <c r="C18" s="30" t="s">
        <v>8</v>
      </c>
      <c r="D18" s="31">
        <f>D17+500</f>
        <v>20800</v>
      </c>
    </row>
    <row r="19" spans="1:8" s="17" customFormat="1" ht="14.25" x14ac:dyDescent="0.2">
      <c r="A19" s="28">
        <v>6</v>
      </c>
      <c r="B19" s="29" t="s">
        <v>13</v>
      </c>
      <c r="C19" s="30" t="s">
        <v>14</v>
      </c>
      <c r="D19" s="31">
        <f>D13-'прайс баллоны 2020'!N21+'прайс баллоны 2020'!N24</f>
        <v>21700</v>
      </c>
    </row>
    <row r="20" spans="1:8" s="17" customFormat="1" thickBot="1" x14ac:dyDescent="0.25">
      <c r="A20" s="32">
        <v>7</v>
      </c>
      <c r="B20" s="33" t="s">
        <v>15</v>
      </c>
      <c r="C20" s="22" t="s">
        <v>14</v>
      </c>
      <c r="D20" s="23">
        <f>D19+500</f>
        <v>22200</v>
      </c>
    </row>
    <row r="21" spans="1:8" s="17" customFormat="1" ht="15.75" thickBot="1" x14ac:dyDescent="0.3">
      <c r="A21" s="122" t="s">
        <v>16</v>
      </c>
      <c r="B21" s="123"/>
      <c r="C21" s="123"/>
      <c r="D21" s="123"/>
    </row>
    <row r="22" spans="1:8" s="17" customFormat="1" ht="15.75" thickBot="1" x14ac:dyDescent="0.3">
      <c r="A22" s="89"/>
      <c r="B22" s="34"/>
      <c r="C22" s="88"/>
      <c r="D22" s="78" t="s">
        <v>77</v>
      </c>
      <c r="E22" s="78" t="s">
        <v>80</v>
      </c>
      <c r="F22" s="79" t="s">
        <v>86</v>
      </c>
      <c r="G22" s="79" t="s">
        <v>87</v>
      </c>
      <c r="H22" s="79" t="s">
        <v>88</v>
      </c>
    </row>
    <row r="23" spans="1:8" s="17" customFormat="1" thickBot="1" x14ac:dyDescent="0.25">
      <c r="A23" s="13">
        <v>1</v>
      </c>
      <c r="B23" s="75" t="s">
        <v>17</v>
      </c>
      <c r="C23" s="81" t="s">
        <v>18</v>
      </c>
      <c r="D23" s="35">
        <v>34000</v>
      </c>
      <c r="E23" s="35">
        <f>D23+1900</f>
        <v>35900</v>
      </c>
      <c r="F23" s="80">
        <f>E23-2100</f>
        <v>33800</v>
      </c>
      <c r="G23" s="80">
        <f>F23-1800</f>
        <v>32000</v>
      </c>
      <c r="H23" s="80">
        <f>F23-800</f>
        <v>33000</v>
      </c>
    </row>
    <row r="24" spans="1:8" s="17" customFormat="1" thickBot="1" x14ac:dyDescent="0.25">
      <c r="A24" s="36"/>
      <c r="B24" s="76"/>
      <c r="C24" s="82" t="s">
        <v>69</v>
      </c>
      <c r="D24" s="37">
        <f>D$23-'прайс баллоны 2020'!N$21+'прайс баллоны 2020'!N24</f>
        <v>35900</v>
      </c>
      <c r="E24" s="35">
        <f t="shared" ref="E24:E29" si="0">D24+1900</f>
        <v>37800</v>
      </c>
      <c r="F24" s="80">
        <f t="shared" ref="F24:F32" si="1">E24-2100</f>
        <v>35700</v>
      </c>
      <c r="G24" s="80">
        <f t="shared" ref="G24:G34" si="2">F24-1800</f>
        <v>33900</v>
      </c>
      <c r="H24" s="80">
        <f t="shared" ref="H24:H34" si="3">F24-800</f>
        <v>34900</v>
      </c>
    </row>
    <row r="25" spans="1:8" s="17" customFormat="1" thickBot="1" x14ac:dyDescent="0.25">
      <c r="A25" s="36"/>
      <c r="B25" s="76"/>
      <c r="C25" s="82" t="s">
        <v>68</v>
      </c>
      <c r="D25" s="37">
        <f>D$23-'прайс баллоны 2020'!N$21+'прайс баллоны 2020'!N11</f>
        <v>39000</v>
      </c>
      <c r="E25" s="35">
        <f t="shared" si="0"/>
        <v>40900</v>
      </c>
      <c r="F25" s="80">
        <f t="shared" si="1"/>
        <v>38800</v>
      </c>
      <c r="G25" s="80">
        <f t="shared" si="2"/>
        <v>37000</v>
      </c>
      <c r="H25" s="80">
        <f t="shared" si="3"/>
        <v>38000</v>
      </c>
    </row>
    <row r="26" spans="1:8" s="17" customFormat="1" thickBot="1" x14ac:dyDescent="0.25">
      <c r="A26" s="36"/>
      <c r="B26" s="76"/>
      <c r="C26" s="82" t="s">
        <v>65</v>
      </c>
      <c r="D26" s="37">
        <f>D$23-'прайс баллоны 2020'!N$21+'прайс баллоны 2020'!N29</f>
        <v>35900</v>
      </c>
      <c r="E26" s="35">
        <f t="shared" si="0"/>
        <v>37800</v>
      </c>
      <c r="F26" s="80">
        <f t="shared" si="1"/>
        <v>35700</v>
      </c>
      <c r="G26" s="80">
        <f t="shared" si="2"/>
        <v>33900</v>
      </c>
      <c r="H26" s="80">
        <f t="shared" si="3"/>
        <v>34900</v>
      </c>
    </row>
    <row r="27" spans="1:8" s="17" customFormat="1" thickBot="1" x14ac:dyDescent="0.25">
      <c r="A27" s="36"/>
      <c r="B27" s="76"/>
      <c r="C27" s="82" t="s">
        <v>66</v>
      </c>
      <c r="D27" s="37">
        <f>D$23-'прайс баллоны 2020'!N$21+'прайс баллоны 2020'!N33</f>
        <v>36700</v>
      </c>
      <c r="E27" s="35">
        <f t="shared" si="0"/>
        <v>38600</v>
      </c>
      <c r="F27" s="80">
        <f t="shared" si="1"/>
        <v>36500</v>
      </c>
      <c r="G27" s="80">
        <f t="shared" si="2"/>
        <v>34700</v>
      </c>
      <c r="H27" s="80">
        <f t="shared" si="3"/>
        <v>35700</v>
      </c>
    </row>
    <row r="28" spans="1:8" s="17" customFormat="1" thickBot="1" x14ac:dyDescent="0.25">
      <c r="A28" s="36"/>
      <c r="B28" s="76"/>
      <c r="C28" s="82" t="s">
        <v>67</v>
      </c>
      <c r="D28" s="37">
        <f>D$23-'прайс баллоны 2020'!N$21+'прайс баллоны 2020'!N35</f>
        <v>38500</v>
      </c>
      <c r="E28" s="35">
        <f t="shared" si="0"/>
        <v>40400</v>
      </c>
      <c r="F28" s="80">
        <f t="shared" si="1"/>
        <v>38300</v>
      </c>
      <c r="G28" s="80">
        <f t="shared" si="2"/>
        <v>36500</v>
      </c>
      <c r="H28" s="80">
        <f t="shared" si="3"/>
        <v>37500</v>
      </c>
    </row>
    <row r="29" spans="1:8" s="17" customFormat="1" thickBot="1" x14ac:dyDescent="0.25">
      <c r="A29" s="36"/>
      <c r="B29" s="76"/>
      <c r="C29" s="83" t="s">
        <v>79</v>
      </c>
      <c r="D29" s="85">
        <f>D$23-'прайс баллоны 2020'!N21+'прайс баллоны 2020'!N38</f>
        <v>46000</v>
      </c>
      <c r="E29" s="35">
        <f t="shared" si="0"/>
        <v>47900</v>
      </c>
      <c r="F29" s="80">
        <f t="shared" si="1"/>
        <v>45800</v>
      </c>
      <c r="G29" s="80">
        <f t="shared" si="2"/>
        <v>44000</v>
      </c>
      <c r="H29" s="80">
        <f t="shared" si="3"/>
        <v>45000</v>
      </c>
    </row>
    <row r="30" spans="1:8" s="17" customFormat="1" thickBot="1" x14ac:dyDescent="0.25">
      <c r="A30" s="38">
        <v>2</v>
      </c>
      <c r="B30" s="77" t="s">
        <v>19</v>
      </c>
      <c r="C30" s="84" t="s">
        <v>20</v>
      </c>
      <c r="D30" s="39">
        <f>D$23-'прайс баллоны 2020'!N$21+'прайс баллоны 2020'!N28+1200</f>
        <v>50600</v>
      </c>
      <c r="E30" s="39">
        <f t="shared" ref="E30:E32" si="4">D30+2300</f>
        <v>52900</v>
      </c>
      <c r="F30" s="80">
        <f t="shared" si="1"/>
        <v>50800</v>
      </c>
      <c r="G30" s="80">
        <f t="shared" si="2"/>
        <v>49000</v>
      </c>
      <c r="H30" s="80">
        <f t="shared" si="3"/>
        <v>50000</v>
      </c>
    </row>
    <row r="31" spans="1:8" s="17" customFormat="1" thickBot="1" x14ac:dyDescent="0.25">
      <c r="A31" s="13">
        <v>3</v>
      </c>
      <c r="B31" s="75" t="s">
        <v>21</v>
      </c>
      <c r="C31" s="81" t="s">
        <v>22</v>
      </c>
      <c r="D31" s="86">
        <f>D$23-'прайс баллоны 2020'!N$21+'прайс баллоны 2020'!N27</f>
        <v>41700</v>
      </c>
      <c r="E31" s="86">
        <f t="shared" si="4"/>
        <v>44000</v>
      </c>
      <c r="F31" s="80">
        <f t="shared" si="1"/>
        <v>41900</v>
      </c>
      <c r="G31" s="80">
        <f t="shared" si="2"/>
        <v>40100</v>
      </c>
      <c r="H31" s="80">
        <f t="shared" si="3"/>
        <v>41100</v>
      </c>
    </row>
    <row r="32" spans="1:8" s="17" customFormat="1" thickBot="1" x14ac:dyDescent="0.25">
      <c r="A32" s="18"/>
      <c r="B32" s="74"/>
      <c r="C32" s="83" t="s">
        <v>23</v>
      </c>
      <c r="D32" s="85">
        <f>D25+300</f>
        <v>39300</v>
      </c>
      <c r="E32" s="85">
        <f t="shared" si="4"/>
        <v>41600</v>
      </c>
      <c r="F32" s="80">
        <f t="shared" si="1"/>
        <v>39500</v>
      </c>
      <c r="G32" s="80">
        <f t="shared" si="2"/>
        <v>37700</v>
      </c>
      <c r="H32" s="80">
        <f t="shared" si="3"/>
        <v>38700</v>
      </c>
    </row>
    <row r="33" spans="1:8" s="17" customFormat="1" thickBot="1" x14ac:dyDescent="0.25">
      <c r="A33" s="13">
        <v>4</v>
      </c>
      <c r="B33" s="75" t="s">
        <v>74</v>
      </c>
      <c r="C33" s="81" t="s">
        <v>28</v>
      </c>
      <c r="D33" s="86" t="s">
        <v>25</v>
      </c>
      <c r="E33" s="86">
        <f>E25+200</f>
        <v>41100</v>
      </c>
      <c r="F33" s="80">
        <f>F25</f>
        <v>38800</v>
      </c>
      <c r="G33" s="80">
        <f t="shared" si="2"/>
        <v>37000</v>
      </c>
      <c r="H33" s="80">
        <f t="shared" si="3"/>
        <v>38000</v>
      </c>
    </row>
    <row r="34" spans="1:8" s="17" customFormat="1" thickBot="1" x14ac:dyDescent="0.25">
      <c r="A34" s="18"/>
      <c r="B34" s="74"/>
      <c r="C34" s="83" t="s">
        <v>79</v>
      </c>
      <c r="D34" s="85" t="s">
        <v>25</v>
      </c>
      <c r="E34" s="85">
        <f>E29+200</f>
        <v>48100</v>
      </c>
      <c r="F34" s="40">
        <f>F29</f>
        <v>45800</v>
      </c>
      <c r="G34" s="80">
        <f t="shared" si="2"/>
        <v>44000</v>
      </c>
      <c r="H34" s="80">
        <f t="shared" si="3"/>
        <v>45000</v>
      </c>
    </row>
    <row r="35" spans="1:8" s="17" customFormat="1" ht="14.25" x14ac:dyDescent="0.2">
      <c r="A35" s="102"/>
      <c r="B35" s="103"/>
      <c r="C35" s="104"/>
      <c r="D35" s="105"/>
      <c r="E35" s="105"/>
      <c r="F35" s="105"/>
      <c r="G35" s="105"/>
      <c r="H35" s="105"/>
    </row>
    <row r="36" spans="1:8" s="17" customFormat="1" thickBot="1" x14ac:dyDescent="0.25">
      <c r="A36" s="102"/>
      <c r="B36" s="103"/>
      <c r="C36" s="104"/>
      <c r="D36" s="105" t="s">
        <v>89</v>
      </c>
      <c r="E36" s="105" t="s">
        <v>90</v>
      </c>
      <c r="F36" s="106" t="s">
        <v>91</v>
      </c>
      <c r="H36" s="105"/>
    </row>
    <row r="37" spans="1:8" s="17" customFormat="1" thickBot="1" x14ac:dyDescent="0.25">
      <c r="A37" s="13">
        <v>5</v>
      </c>
      <c r="B37" s="75" t="s">
        <v>24</v>
      </c>
      <c r="C37" s="81" t="s">
        <v>18</v>
      </c>
      <c r="D37" s="86">
        <v>49900</v>
      </c>
      <c r="E37" s="86">
        <v>51900</v>
      </c>
      <c r="F37" s="80">
        <v>57900</v>
      </c>
    </row>
    <row r="38" spans="1:8" s="17" customFormat="1" ht="14.25" x14ac:dyDescent="0.2">
      <c r="A38" s="36"/>
      <c r="B38" s="76"/>
      <c r="C38" s="82" t="s">
        <v>66</v>
      </c>
      <c r="D38" s="86">
        <f>D37-'прайс баллоны 2020'!N21+'прайс баллоны 2020'!N33</f>
        <v>52600</v>
      </c>
      <c r="E38" s="37">
        <f>E37-'прайс баллоны 2020'!N21+'прайс баллоны 2020'!N33</f>
        <v>54600</v>
      </c>
      <c r="F38" s="99">
        <f>F37-'прайс баллоны 2020'!N21+'прайс баллоны 2020'!N33</f>
        <v>60600</v>
      </c>
    </row>
    <row r="39" spans="1:8" s="17" customFormat="1" ht="14.25" x14ac:dyDescent="0.2">
      <c r="A39" s="36"/>
      <c r="B39" s="76"/>
      <c r="C39" s="97" t="s">
        <v>81</v>
      </c>
      <c r="D39" s="98">
        <f>D38+6000+1900+600+1000+500</f>
        <v>62600</v>
      </c>
      <c r="E39" s="98">
        <f>E38+10000</f>
        <v>64600</v>
      </c>
      <c r="F39" s="99">
        <f>F38+10000</f>
        <v>70600</v>
      </c>
    </row>
    <row r="40" spans="1:8" s="17" customFormat="1" thickBot="1" x14ac:dyDescent="0.25">
      <c r="A40" s="18"/>
      <c r="B40" s="74"/>
      <c r="C40" s="83" t="s">
        <v>79</v>
      </c>
      <c r="D40" s="85">
        <f>D37-'прайс баллоны 2020'!N21+'прайс баллоны 2020'!N38</f>
        <v>61900</v>
      </c>
      <c r="E40" s="85">
        <f>E37-'прайс баллоны 2020'!N21+'прайс баллоны 2020'!N38</f>
        <v>63900</v>
      </c>
      <c r="F40" s="87">
        <f>F37-'прайс баллоны 2020'!N21+'прайс баллоны 2020'!N38</f>
        <v>69900</v>
      </c>
    </row>
    <row r="41" spans="1:8" s="17" customFormat="1" ht="14.25" x14ac:dyDescent="0.2">
      <c r="A41" s="13">
        <v>6</v>
      </c>
      <c r="B41" s="75" t="s">
        <v>26</v>
      </c>
      <c r="C41" s="81" t="s">
        <v>18</v>
      </c>
      <c r="D41" s="86">
        <f>D37+6400</f>
        <v>56300</v>
      </c>
      <c r="E41" s="86">
        <f>59000</f>
        <v>59000</v>
      </c>
      <c r="F41" s="80">
        <f>F37+9000</f>
        <v>66900</v>
      </c>
    </row>
    <row r="42" spans="1:8" s="17" customFormat="1" ht="14.25" x14ac:dyDescent="0.2">
      <c r="A42" s="36"/>
      <c r="B42" s="76"/>
      <c r="C42" s="82" t="s">
        <v>70</v>
      </c>
      <c r="D42" s="37">
        <f>D41-'прайс баллоны 2020'!N21+'прайс баллоны 2020'!N27</f>
        <v>64000</v>
      </c>
      <c r="E42" s="37">
        <f>E41-'прайс баллоны 2020'!N21+'прайс баллоны 2020'!N27</f>
        <v>66700</v>
      </c>
      <c r="F42" s="87">
        <f>F41-'прайс баллоны 2020'!N21+'прайс баллоны 2020'!N27</f>
        <v>74600</v>
      </c>
    </row>
    <row r="43" spans="1:8" s="17" customFormat="1" thickBot="1" x14ac:dyDescent="0.25">
      <c r="A43" s="18"/>
      <c r="B43" s="74"/>
      <c r="C43" s="83" t="s">
        <v>79</v>
      </c>
      <c r="D43" s="37">
        <f>D41-'прайс баллоны 2020'!N21+'прайс баллоны 2020'!N38</f>
        <v>68300</v>
      </c>
      <c r="E43" s="85">
        <f>E41-'прайс баллоны 2020'!N21+'прайс баллоны 2020'!N38</f>
        <v>71000</v>
      </c>
      <c r="F43" s="87">
        <f>F42-'прайс баллоны 2020'!N15+'прайс баллоны 2020'!N38</f>
        <v>84900</v>
      </c>
    </row>
    <row r="44" spans="1:8" s="12" customFormat="1" thickBot="1" x14ac:dyDescent="0.25">
      <c r="A44" s="108" t="s">
        <v>78</v>
      </c>
      <c r="B44" s="109"/>
      <c r="C44" s="110"/>
      <c r="D44" s="94"/>
      <c r="E44" s="94"/>
      <c r="F44" s="94"/>
      <c r="G44" s="17"/>
      <c r="H44" s="17"/>
    </row>
    <row r="45" spans="1:8" s="12" customFormat="1" ht="14.25" x14ac:dyDescent="0.2">
      <c r="A45" s="41"/>
      <c r="B45" s="42" t="s">
        <v>92</v>
      </c>
      <c r="C45" s="111" t="s">
        <v>96</v>
      </c>
      <c r="D45" s="94"/>
      <c r="E45" s="94"/>
      <c r="F45" s="94"/>
      <c r="G45" s="17"/>
      <c r="H45" s="17"/>
    </row>
    <row r="46" spans="1:8" s="12" customFormat="1" ht="14.25" x14ac:dyDescent="0.2">
      <c r="A46" s="28">
        <v>1</v>
      </c>
      <c r="B46" s="29" t="s">
        <v>93</v>
      </c>
      <c r="C46" s="112" t="s">
        <v>94</v>
      </c>
      <c r="D46" s="94"/>
      <c r="E46" s="94"/>
      <c r="F46" s="94"/>
      <c r="G46" s="17"/>
      <c r="H46" s="17"/>
    </row>
    <row r="47" spans="1:8" s="12" customFormat="1" thickBot="1" x14ac:dyDescent="0.25">
      <c r="A47" s="32">
        <v>2</v>
      </c>
      <c r="B47" s="33" t="s">
        <v>95</v>
      </c>
      <c r="C47" s="113" t="s">
        <v>94</v>
      </c>
      <c r="D47" s="94"/>
      <c r="E47" s="94"/>
      <c r="F47" s="94"/>
      <c r="G47" s="17"/>
      <c r="H47" s="17"/>
    </row>
    <row r="48" spans="1:8" s="12" customFormat="1" thickBot="1" x14ac:dyDescent="0.25">
      <c r="A48" s="92"/>
      <c r="B48" s="93"/>
      <c r="C48" s="107"/>
      <c r="D48" s="94"/>
      <c r="E48" s="94"/>
      <c r="F48" s="94"/>
      <c r="G48" s="17"/>
      <c r="H48" s="17"/>
    </row>
    <row r="49" spans="1:8" s="17" customFormat="1" thickBot="1" x14ac:dyDescent="0.25">
      <c r="A49" s="124" t="s">
        <v>72</v>
      </c>
      <c r="B49" s="125"/>
      <c r="C49" s="125"/>
      <c r="D49" s="125"/>
      <c r="E49" s="12"/>
      <c r="F49" s="12"/>
      <c r="G49" s="12"/>
      <c r="H49" s="12"/>
    </row>
    <row r="50" spans="1:8" s="47" customFormat="1" ht="14.25" x14ac:dyDescent="0.2">
      <c r="A50" s="41">
        <v>1</v>
      </c>
      <c r="B50" s="42" t="s">
        <v>27</v>
      </c>
      <c r="C50" s="15" t="s">
        <v>28</v>
      </c>
      <c r="D50" s="43">
        <v>24500</v>
      </c>
      <c r="E50" s="17"/>
      <c r="F50" s="17"/>
      <c r="G50" s="17"/>
      <c r="H50" s="17"/>
    </row>
    <row r="51" spans="1:8" s="47" customFormat="1" ht="14.25" x14ac:dyDescent="0.2">
      <c r="A51" s="44">
        <v>2</v>
      </c>
      <c r="B51" s="29" t="s">
        <v>27</v>
      </c>
      <c r="C51" s="45" t="s">
        <v>22</v>
      </c>
      <c r="D51" s="46">
        <v>26900</v>
      </c>
    </row>
    <row r="52" spans="1:8" s="17" customFormat="1" ht="14.25" x14ac:dyDescent="0.2">
      <c r="A52" s="44">
        <v>3</v>
      </c>
      <c r="B52" s="29" t="s">
        <v>126</v>
      </c>
      <c r="C52" s="45" t="s">
        <v>127</v>
      </c>
      <c r="D52" s="46">
        <f>D50+'прайс баллоны 2020'!N24+500+1200+600+1000+600</f>
        <v>34500</v>
      </c>
      <c r="E52" s="47"/>
      <c r="F52" s="47"/>
      <c r="G52" s="47"/>
      <c r="H52" s="47"/>
    </row>
    <row r="53" spans="1:8" s="17" customFormat="1" ht="14.25" x14ac:dyDescent="0.2">
      <c r="A53" s="28">
        <v>4</v>
      </c>
      <c r="B53" s="29" t="s">
        <v>29</v>
      </c>
      <c r="C53" s="30" t="s">
        <v>30</v>
      </c>
      <c r="D53" s="46">
        <f>D19-'прайс баллоны 2020'!N24+'прайс баллоны 2020'!N16</f>
        <v>24500</v>
      </c>
    </row>
    <row r="54" spans="1:8" s="17" customFormat="1" ht="14.25" x14ac:dyDescent="0.2">
      <c r="A54" s="28">
        <v>5</v>
      </c>
      <c r="B54" s="29" t="s">
        <v>31</v>
      </c>
      <c r="C54" s="30" t="s">
        <v>30</v>
      </c>
      <c r="D54" s="46">
        <f>D20-'прайс баллоны 2020'!N24+'прайс баллоны 2020'!N16</f>
        <v>25000</v>
      </c>
    </row>
    <row r="55" spans="1:8" s="52" customFormat="1" thickBot="1" x14ac:dyDescent="0.25">
      <c r="A55" s="32">
        <v>6</v>
      </c>
      <c r="B55" s="33" t="s">
        <v>76</v>
      </c>
      <c r="C55" s="22" t="s">
        <v>32</v>
      </c>
      <c r="D55" s="48">
        <f>D54-'прайс баллоны 2020'!N16+'прайс баллоны 2020'!N28+1200</f>
        <v>36900</v>
      </c>
      <c r="E55" s="17"/>
      <c r="F55" s="17"/>
      <c r="G55" s="17"/>
      <c r="H55" s="17"/>
    </row>
    <row r="56" spans="1:8" s="52" customFormat="1" ht="15.75" thickBot="1" x14ac:dyDescent="0.3">
      <c r="A56" s="49"/>
      <c r="B56" s="50"/>
      <c r="C56" s="51"/>
    </row>
    <row r="57" spans="1:8" s="52" customFormat="1" ht="13.5" thickBot="1" x14ac:dyDescent="0.25">
      <c r="A57" s="53" t="s">
        <v>33</v>
      </c>
      <c r="B57" s="54"/>
      <c r="C57" s="55"/>
      <c r="D57" s="56" t="s">
        <v>34</v>
      </c>
    </row>
    <row r="58" spans="1:8" s="59" customFormat="1" x14ac:dyDescent="0.25">
      <c r="A58" s="49"/>
      <c r="B58" s="50"/>
      <c r="C58" s="51"/>
      <c r="D58" s="52"/>
      <c r="E58" s="52"/>
      <c r="F58" s="52"/>
      <c r="G58" s="52"/>
      <c r="H58" s="52"/>
    </row>
    <row r="59" spans="1:8" s="12" customFormat="1" ht="19.5" thickBot="1" x14ac:dyDescent="0.35">
      <c r="A59" s="57" t="s">
        <v>35</v>
      </c>
      <c r="B59" s="58"/>
      <c r="C59" s="51"/>
      <c r="D59" s="59"/>
      <c r="E59" s="59"/>
      <c r="F59" s="59"/>
      <c r="G59" s="59"/>
      <c r="H59" s="59"/>
    </row>
    <row r="60" spans="1:8" s="17" customFormat="1" thickBot="1" x14ac:dyDescent="0.25">
      <c r="A60" s="90"/>
      <c r="B60" s="11" t="s">
        <v>3</v>
      </c>
      <c r="C60" s="126" t="s">
        <v>36</v>
      </c>
      <c r="D60" s="127"/>
      <c r="E60" s="12"/>
      <c r="F60" s="12"/>
      <c r="G60" s="12"/>
      <c r="H60" s="12"/>
    </row>
    <row r="61" spans="1:8" s="17" customFormat="1" x14ac:dyDescent="0.25">
      <c r="A61" s="41">
        <v>1</v>
      </c>
      <c r="B61" s="42" t="s">
        <v>37</v>
      </c>
      <c r="C61" s="128">
        <v>3200</v>
      </c>
      <c r="D61" s="128"/>
    </row>
    <row r="62" spans="1:8" s="17" customFormat="1" x14ac:dyDescent="0.25">
      <c r="A62" s="28">
        <v>2</v>
      </c>
      <c r="B62" s="29" t="s">
        <v>38</v>
      </c>
      <c r="C62" s="114">
        <v>4500</v>
      </c>
      <c r="D62" s="114"/>
    </row>
    <row r="63" spans="1:8" s="17" customFormat="1" x14ac:dyDescent="0.25">
      <c r="A63" s="28">
        <v>3</v>
      </c>
      <c r="B63" s="29" t="s">
        <v>39</v>
      </c>
      <c r="C63" s="114">
        <v>3500</v>
      </c>
      <c r="D63" s="114"/>
    </row>
    <row r="64" spans="1:8" s="17" customFormat="1" x14ac:dyDescent="0.25">
      <c r="A64" s="28">
        <v>4</v>
      </c>
      <c r="B64" s="29" t="s">
        <v>85</v>
      </c>
      <c r="C64" s="114">
        <v>3500</v>
      </c>
      <c r="D64" s="114"/>
    </row>
    <row r="65" spans="1:8" s="17" customFormat="1" x14ac:dyDescent="0.25">
      <c r="A65" s="28">
        <v>5</v>
      </c>
      <c r="B65" s="29" t="s">
        <v>40</v>
      </c>
      <c r="C65" s="114">
        <v>4500</v>
      </c>
      <c r="D65" s="114"/>
    </row>
    <row r="66" spans="1:8" s="17" customFormat="1" x14ac:dyDescent="0.25">
      <c r="A66" s="28">
        <v>6</v>
      </c>
      <c r="B66" s="29" t="s">
        <v>41</v>
      </c>
      <c r="C66" s="114" t="s">
        <v>73</v>
      </c>
      <c r="D66" s="114"/>
    </row>
    <row r="67" spans="1:8" s="17" customFormat="1" x14ac:dyDescent="0.25">
      <c r="A67" s="28">
        <v>7</v>
      </c>
      <c r="B67" s="29" t="s">
        <v>42</v>
      </c>
      <c r="C67" s="114">
        <v>6000</v>
      </c>
      <c r="D67" s="114"/>
    </row>
    <row r="68" spans="1:8" s="17" customFormat="1" x14ac:dyDescent="0.25">
      <c r="A68" s="28">
        <v>8</v>
      </c>
      <c r="B68" s="29" t="s">
        <v>43</v>
      </c>
      <c r="C68" s="114" t="s">
        <v>82</v>
      </c>
      <c r="D68" s="114"/>
    </row>
    <row r="69" spans="1:8" s="47" customFormat="1" x14ac:dyDescent="0.25">
      <c r="A69" s="28">
        <v>9</v>
      </c>
      <c r="B69" s="29" t="s">
        <v>83</v>
      </c>
      <c r="C69" s="115" t="s">
        <v>84</v>
      </c>
      <c r="D69" s="116"/>
      <c r="E69" s="17"/>
      <c r="F69" s="17"/>
      <c r="G69" s="17"/>
      <c r="H69" s="17"/>
    </row>
    <row r="70" spans="1:8" s="47" customFormat="1" x14ac:dyDescent="0.25">
      <c r="A70" s="28">
        <v>10</v>
      </c>
      <c r="B70" s="60" t="s">
        <v>44</v>
      </c>
      <c r="C70" s="114">
        <v>1500</v>
      </c>
      <c r="D70" s="114"/>
    </row>
    <row r="71" spans="1:8" s="17" customFormat="1" x14ac:dyDescent="0.25">
      <c r="A71" s="28">
        <v>11</v>
      </c>
      <c r="B71" s="60" t="s">
        <v>45</v>
      </c>
      <c r="C71" s="114">
        <v>2000</v>
      </c>
      <c r="D71" s="114"/>
      <c r="E71" s="47"/>
      <c r="F71" s="47"/>
      <c r="G71" s="47"/>
      <c r="H71" s="47"/>
    </row>
    <row r="72" spans="1:8" x14ac:dyDescent="0.25">
      <c r="A72" s="28">
        <v>12</v>
      </c>
      <c r="B72" s="29" t="s">
        <v>46</v>
      </c>
      <c r="C72" s="114">
        <v>450</v>
      </c>
      <c r="D72" s="114"/>
      <c r="E72" s="17"/>
      <c r="F72" s="17"/>
      <c r="G72" s="17"/>
      <c r="H72" s="17"/>
    </row>
    <row r="74" spans="1:8" ht="15.75" thickBot="1" x14ac:dyDescent="0.3"/>
    <row r="75" spans="1:8" x14ac:dyDescent="0.25">
      <c r="A75" s="61"/>
      <c r="B75" s="62" t="s">
        <v>47</v>
      </c>
      <c r="C75" s="63"/>
      <c r="D75" s="64"/>
    </row>
    <row r="76" spans="1:8" ht="15.75" thickBot="1" x14ac:dyDescent="0.3">
      <c r="A76" s="65"/>
      <c r="B76" s="66" t="s">
        <v>48</v>
      </c>
      <c r="C76" s="67"/>
      <c r="D76" s="68"/>
    </row>
    <row r="78" spans="1:8" x14ac:dyDescent="0.25">
      <c r="A78" s="69" t="s">
        <v>49</v>
      </c>
    </row>
    <row r="79" spans="1:8" x14ac:dyDescent="0.25">
      <c r="A79" s="69" t="s">
        <v>50</v>
      </c>
    </row>
  </sheetData>
  <mergeCells count="18">
    <mergeCell ref="C63:D63"/>
    <mergeCell ref="B1:E4"/>
    <mergeCell ref="D10:E10"/>
    <mergeCell ref="A12:D12"/>
    <mergeCell ref="A21:D21"/>
    <mergeCell ref="A49:D49"/>
    <mergeCell ref="C60:D60"/>
    <mergeCell ref="C61:D61"/>
    <mergeCell ref="C62:D62"/>
    <mergeCell ref="C71:D71"/>
    <mergeCell ref="C72:D72"/>
    <mergeCell ref="C64:D64"/>
    <mergeCell ref="C65:D65"/>
    <mergeCell ref="C66:D66"/>
    <mergeCell ref="C67:D67"/>
    <mergeCell ref="C68:D68"/>
    <mergeCell ref="C70:D70"/>
    <mergeCell ref="C69:D69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228600</xdr:colOff>
                <xdr:row>3</xdr:row>
                <xdr:rowOff>85725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5" r:id="rId6">
          <objectPr defaultSize="0" autoPict="0" r:id="rId5">
            <anchor moveWithCells="1" sizeWithCells="1">
              <from>
                <xdr:col>5</xdr:col>
                <xdr:colOff>590550</xdr:colOff>
                <xdr:row>0</xdr:row>
                <xdr:rowOff>9525</xdr:rowOff>
              </from>
              <to>
                <xdr:col>5</xdr:col>
                <xdr:colOff>1133475</xdr:colOff>
                <xdr:row>3</xdr:row>
                <xdr:rowOff>85725</xdr:rowOff>
              </to>
            </anchor>
          </objectPr>
        </oleObject>
      </mc:Choice>
      <mc:Fallback>
        <oleObject progId="PBrush" shapeId="307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opLeftCell="A20" workbookViewId="0">
      <selection activeCell="O20" sqref="O1:O1048576"/>
    </sheetView>
  </sheetViews>
  <sheetFormatPr defaultColWidth="6.28515625" defaultRowHeight="15" x14ac:dyDescent="0.25"/>
  <cols>
    <col min="4" max="4" width="3.7109375" customWidth="1"/>
    <col min="9" max="9" width="14.7109375" customWidth="1"/>
    <col min="14" max="14" width="15" customWidth="1"/>
    <col min="15" max="15" width="12.28515625" bestFit="1" customWidth="1"/>
  </cols>
  <sheetData>
    <row r="1" spans="1:14" ht="15" customHeight="1" x14ac:dyDescent="0.25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8.75" x14ac:dyDescent="0.3">
      <c r="B5" s="3"/>
      <c r="C5" s="4"/>
      <c r="J5" s="3"/>
      <c r="K5" s="3"/>
      <c r="N5" s="3" t="s">
        <v>0</v>
      </c>
    </row>
    <row r="6" spans="1:14" x14ac:dyDescent="0.25">
      <c r="B6" s="5"/>
      <c r="C6" s="4"/>
      <c r="J6" s="5"/>
      <c r="K6" s="5"/>
      <c r="N6" s="6" t="s">
        <v>1</v>
      </c>
    </row>
    <row r="7" spans="1:14" x14ac:dyDescent="0.25">
      <c r="C7" s="4"/>
      <c r="J7" s="5"/>
      <c r="K7" s="5"/>
    </row>
    <row r="8" spans="1:14" x14ac:dyDescent="0.25">
      <c r="C8" s="4"/>
      <c r="G8" s="5"/>
      <c r="J8" s="7"/>
      <c r="K8" s="7"/>
      <c r="L8" s="8"/>
      <c r="N8" s="100">
        <v>44409</v>
      </c>
    </row>
    <row r="9" spans="1:14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0"/>
    </row>
    <row r="10" spans="1:14" ht="15" customHeight="1" x14ac:dyDescent="0.25">
      <c r="A10" s="141" t="s">
        <v>51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1:14" ht="15" customHeight="1" x14ac:dyDescent="0.25">
      <c r="A11" s="132" t="s">
        <v>64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4"/>
      <c r="M11" s="72" t="s">
        <v>52</v>
      </c>
      <c r="N11" s="73">
        <v>9200</v>
      </c>
    </row>
    <row r="12" spans="1:14" ht="15" customHeight="1" x14ac:dyDescent="0.25">
      <c r="A12" s="129" t="s">
        <v>53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1"/>
      <c r="M12" s="70" t="s">
        <v>52</v>
      </c>
      <c r="N12" s="71">
        <f>N26</f>
        <v>8500</v>
      </c>
    </row>
    <row r="13" spans="1:14" ht="15" customHeight="1" x14ac:dyDescent="0.25">
      <c r="A13" s="129" t="s">
        <v>54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70" t="s">
        <v>52</v>
      </c>
      <c r="N13" s="71">
        <v>12800</v>
      </c>
    </row>
    <row r="14" spans="1:14" ht="15" customHeight="1" x14ac:dyDescent="0.25">
      <c r="A14" s="129" t="s">
        <v>55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M14" s="70" t="s">
        <v>52</v>
      </c>
      <c r="N14" s="71">
        <v>14200</v>
      </c>
    </row>
    <row r="15" spans="1:14" ht="15" customHeight="1" x14ac:dyDescent="0.25">
      <c r="A15" s="129" t="s">
        <v>57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70" t="s">
        <v>52</v>
      </c>
      <c r="N15" s="71">
        <v>5900</v>
      </c>
    </row>
    <row r="16" spans="1:14" ht="15" customHeight="1" x14ac:dyDescent="0.25">
      <c r="A16" s="129" t="s">
        <v>100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1"/>
      <c r="M16" s="70" t="s">
        <v>52</v>
      </c>
      <c r="N16" s="71">
        <v>8900</v>
      </c>
    </row>
    <row r="17" spans="1:14" ht="15" customHeight="1" x14ac:dyDescent="0.25">
      <c r="A17" s="129" t="s">
        <v>97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1"/>
      <c r="M17" s="70" t="s">
        <v>52</v>
      </c>
      <c r="N17" s="71">
        <v>4700</v>
      </c>
    </row>
    <row r="18" spans="1:14" ht="15" customHeight="1" x14ac:dyDescent="0.25">
      <c r="A18" s="129" t="s">
        <v>111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M18" s="70" t="s">
        <v>52</v>
      </c>
      <c r="N18" s="71">
        <v>4600</v>
      </c>
    </row>
    <row r="19" spans="1:14" ht="15" customHeight="1" x14ac:dyDescent="0.25">
      <c r="A19" s="129" t="s">
        <v>112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1"/>
      <c r="M19" s="70" t="s">
        <v>52</v>
      </c>
      <c r="N19" s="71">
        <v>4900</v>
      </c>
    </row>
    <row r="20" spans="1:14" ht="15" customHeight="1" x14ac:dyDescent="0.25">
      <c r="A20" s="129" t="s">
        <v>56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  <c r="M20" s="70" t="s">
        <v>52</v>
      </c>
      <c r="N20" s="71">
        <v>4350</v>
      </c>
    </row>
    <row r="21" spans="1:14" ht="15" customHeight="1" x14ac:dyDescent="0.25">
      <c r="A21" s="132" t="s">
        <v>107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4"/>
      <c r="M21" s="72" t="s">
        <v>52</v>
      </c>
      <c r="N21" s="73">
        <v>4200</v>
      </c>
    </row>
    <row r="22" spans="1:14" ht="15" customHeight="1" x14ac:dyDescent="0.25">
      <c r="A22" s="129" t="s">
        <v>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M22" s="70" t="s">
        <v>52</v>
      </c>
      <c r="N22" s="71">
        <v>6800</v>
      </c>
    </row>
    <row r="23" spans="1:14" ht="15" customHeight="1" x14ac:dyDescent="0.25">
      <c r="A23" s="129" t="s">
        <v>113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1"/>
      <c r="M23" s="70" t="s">
        <v>52</v>
      </c>
      <c r="N23" s="71">
        <v>6300</v>
      </c>
    </row>
    <row r="24" spans="1:14" ht="15" customHeight="1" x14ac:dyDescent="0.25">
      <c r="A24" s="129" t="s">
        <v>99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1"/>
      <c r="M24" s="70" t="s">
        <v>52</v>
      </c>
      <c r="N24" s="71">
        <v>6100</v>
      </c>
    </row>
    <row r="25" spans="1:14" ht="15" customHeight="1" x14ac:dyDescent="0.25">
      <c r="A25" s="129" t="s">
        <v>110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1"/>
      <c r="M25" s="70" t="s">
        <v>52</v>
      </c>
      <c r="N25" s="71">
        <v>8900</v>
      </c>
    </row>
    <row r="26" spans="1:14" ht="15" customHeight="1" x14ac:dyDescent="0.25">
      <c r="A26" s="129" t="s">
        <v>109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1"/>
      <c r="M26" s="70" t="s">
        <v>52</v>
      </c>
      <c r="N26" s="71">
        <v>8500</v>
      </c>
    </row>
    <row r="27" spans="1:14" ht="15" customHeight="1" x14ac:dyDescent="0.25">
      <c r="A27" s="132" t="s">
        <v>114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72" t="s">
        <v>52</v>
      </c>
      <c r="N27" s="73">
        <v>11900</v>
      </c>
    </row>
    <row r="28" spans="1:14" ht="15" customHeight="1" x14ac:dyDescent="0.25">
      <c r="A28" s="132" t="s">
        <v>75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72" t="s">
        <v>52</v>
      </c>
      <c r="N28" s="73">
        <v>19600</v>
      </c>
    </row>
    <row r="29" spans="1:14" ht="15" customHeight="1" x14ac:dyDescent="0.25">
      <c r="A29" s="132" t="s">
        <v>101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  <c r="M29" s="72" t="s">
        <v>52</v>
      </c>
      <c r="N29" s="73">
        <v>6100</v>
      </c>
    </row>
    <row r="30" spans="1:14" ht="15" customHeight="1" x14ac:dyDescent="0.25">
      <c r="A30" s="129" t="s">
        <v>102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1"/>
      <c r="M30" s="70" t="s">
        <v>52</v>
      </c>
      <c r="N30" s="71">
        <v>6200</v>
      </c>
    </row>
    <row r="31" spans="1:14" ht="15" customHeight="1" x14ac:dyDescent="0.25">
      <c r="A31" s="129" t="s">
        <v>103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M31" s="70" t="s">
        <v>52</v>
      </c>
      <c r="N31" s="71">
        <v>6500</v>
      </c>
    </row>
    <row r="32" spans="1:14" ht="15" customHeight="1" x14ac:dyDescent="0.25">
      <c r="A32" s="129" t="s">
        <v>104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1"/>
      <c r="M32" s="70" t="s">
        <v>52</v>
      </c>
      <c r="N32" s="71">
        <v>6800</v>
      </c>
    </row>
    <row r="33" spans="1:14" ht="15" customHeight="1" x14ac:dyDescent="0.25">
      <c r="A33" s="132" t="s">
        <v>105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4"/>
      <c r="M33" s="72" t="s">
        <v>52</v>
      </c>
      <c r="N33" s="73">
        <v>6900</v>
      </c>
    </row>
    <row r="34" spans="1:14" ht="15" customHeight="1" x14ac:dyDescent="0.25">
      <c r="A34" s="132" t="s">
        <v>106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4"/>
      <c r="M34" s="72" t="s">
        <v>52</v>
      </c>
      <c r="N34" s="73">
        <v>7000</v>
      </c>
    </row>
    <row r="35" spans="1:14" ht="15" customHeight="1" x14ac:dyDescent="0.25">
      <c r="A35" s="129" t="s">
        <v>58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1"/>
      <c r="M35" s="70" t="s">
        <v>52</v>
      </c>
      <c r="N35" s="71">
        <v>8700</v>
      </c>
    </row>
    <row r="36" spans="1:14" ht="15" customHeight="1" x14ac:dyDescent="0.25">
      <c r="A36" s="129" t="s">
        <v>59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1"/>
      <c r="M36" s="70" t="s">
        <v>52</v>
      </c>
      <c r="N36" s="71">
        <v>8900</v>
      </c>
    </row>
    <row r="37" spans="1:14" ht="15" customHeight="1" x14ac:dyDescent="0.25">
      <c r="A37" s="135" t="s">
        <v>108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7"/>
      <c r="M37" s="95" t="s">
        <v>52</v>
      </c>
      <c r="N37" s="96">
        <v>13800</v>
      </c>
    </row>
    <row r="38" spans="1:14" ht="15" customHeight="1" x14ac:dyDescent="0.25">
      <c r="A38" s="135" t="s">
        <v>128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95" t="s">
        <v>52</v>
      </c>
      <c r="N38" s="96">
        <v>16200</v>
      </c>
    </row>
    <row r="39" spans="1:14" ht="15" customHeight="1" x14ac:dyDescent="0.25">
      <c r="A39" s="135" t="s">
        <v>115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7"/>
      <c r="M39" s="95" t="s">
        <v>52</v>
      </c>
      <c r="N39" s="96">
        <v>6900</v>
      </c>
    </row>
    <row r="40" spans="1:14" ht="15" customHeight="1" x14ac:dyDescent="0.25">
      <c r="A40" s="135" t="s">
        <v>116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7"/>
      <c r="M40" s="95" t="s">
        <v>52</v>
      </c>
      <c r="N40" s="96">
        <v>7100</v>
      </c>
    </row>
    <row r="41" spans="1:14" ht="15" customHeight="1" x14ac:dyDescent="0.25">
      <c r="A41" s="135" t="s">
        <v>117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7"/>
      <c r="M41" s="95" t="s">
        <v>52</v>
      </c>
      <c r="N41" s="96">
        <v>7300</v>
      </c>
    </row>
    <row r="42" spans="1:14" ht="15" customHeight="1" x14ac:dyDescent="0.25">
      <c r="A42" s="135" t="s">
        <v>118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7"/>
      <c r="M42" s="95" t="s">
        <v>52</v>
      </c>
      <c r="N42" s="96">
        <v>7500</v>
      </c>
    </row>
    <row r="43" spans="1:14" ht="15" customHeight="1" x14ac:dyDescent="0.25">
      <c r="A43" s="135" t="s">
        <v>119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7"/>
      <c r="M43" s="95" t="s">
        <v>52</v>
      </c>
      <c r="N43" s="96">
        <v>13200</v>
      </c>
    </row>
    <row r="44" spans="1:14" ht="15" customHeight="1" x14ac:dyDescent="0.25">
      <c r="A44" s="135" t="s">
        <v>120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7"/>
      <c r="M44" s="95" t="s">
        <v>52</v>
      </c>
      <c r="N44" s="96">
        <v>12500</v>
      </c>
    </row>
    <row r="45" spans="1:14" ht="15" customHeight="1" x14ac:dyDescent="0.25">
      <c r="A45" s="129" t="s">
        <v>125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1"/>
      <c r="M45" s="70" t="s">
        <v>52</v>
      </c>
      <c r="N45" s="71">
        <v>8500</v>
      </c>
    </row>
    <row r="46" spans="1:14" ht="15" customHeight="1" x14ac:dyDescent="0.25">
      <c r="A46" s="129" t="s">
        <v>122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1"/>
      <c r="M46" s="70" t="s">
        <v>52</v>
      </c>
      <c r="N46" s="71">
        <v>8900</v>
      </c>
    </row>
    <row r="47" spans="1:14" ht="15" customHeight="1" x14ac:dyDescent="0.25">
      <c r="A47" s="129" t="s">
        <v>123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1"/>
      <c r="M47" s="70" t="s">
        <v>52</v>
      </c>
      <c r="N47" s="71">
        <v>12200</v>
      </c>
    </row>
    <row r="48" spans="1:14" ht="15" customHeight="1" x14ac:dyDescent="0.25">
      <c r="A48" s="129" t="s">
        <v>121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1"/>
      <c r="M48" s="70" t="s">
        <v>52</v>
      </c>
      <c r="N48" s="71">
        <v>12700</v>
      </c>
    </row>
    <row r="49" spans="1:14" ht="15" customHeight="1" x14ac:dyDescent="0.25">
      <c r="A49" s="129" t="s">
        <v>124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1"/>
      <c r="M49" s="70" t="s">
        <v>52</v>
      </c>
      <c r="N49" s="71">
        <v>13500</v>
      </c>
    </row>
    <row r="50" spans="1:14" ht="15" customHeight="1" x14ac:dyDescent="0.25">
      <c r="A50" s="129" t="s">
        <v>60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1"/>
      <c r="M50" s="70" t="s">
        <v>52</v>
      </c>
      <c r="N50" s="71">
        <v>900</v>
      </c>
    </row>
    <row r="51" spans="1:14" ht="15" customHeight="1" x14ac:dyDescent="0.25">
      <c r="A51" s="129" t="s">
        <v>61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1"/>
      <c r="M51" s="70" t="s">
        <v>52</v>
      </c>
      <c r="N51" s="71">
        <v>900</v>
      </c>
    </row>
    <row r="52" spans="1:14" ht="15" customHeight="1" x14ac:dyDescent="0.25">
      <c r="A52" s="129" t="s">
        <v>62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1"/>
      <c r="M52" s="70" t="s">
        <v>52</v>
      </c>
      <c r="N52" s="71">
        <v>900</v>
      </c>
    </row>
    <row r="53" spans="1:14" ht="15" customHeight="1" x14ac:dyDescent="0.25">
      <c r="A53" s="129" t="s">
        <v>63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1"/>
      <c r="M53" s="70" t="s">
        <v>52</v>
      </c>
      <c r="N53" s="71">
        <v>900</v>
      </c>
    </row>
  </sheetData>
  <mergeCells count="46">
    <mergeCell ref="A1:N4"/>
    <mergeCell ref="A9:N9"/>
    <mergeCell ref="A10:N10"/>
    <mergeCell ref="A16:L16"/>
    <mergeCell ref="A38:L38"/>
    <mergeCell ref="A11:L11"/>
    <mergeCell ref="A24:L24"/>
    <mergeCell ref="A14:L14"/>
    <mergeCell ref="A22:L22"/>
    <mergeCell ref="A12:L12"/>
    <mergeCell ref="A27:L27"/>
    <mergeCell ref="A26:L26"/>
    <mergeCell ref="A17:L17"/>
    <mergeCell ref="A20:L20"/>
    <mergeCell ref="A13:L13"/>
    <mergeCell ref="A21:L21"/>
    <mergeCell ref="A53:L53"/>
    <mergeCell ref="A50:L50"/>
    <mergeCell ref="A51:L51"/>
    <mergeCell ref="A28:L28"/>
    <mergeCell ref="A29:L29"/>
    <mergeCell ref="A30:L30"/>
    <mergeCell ref="A31:L31"/>
    <mergeCell ref="A32:L32"/>
    <mergeCell ref="A48:L48"/>
    <mergeCell ref="A37:L37"/>
    <mergeCell ref="A43:L43"/>
    <mergeCell ref="A44:L44"/>
    <mergeCell ref="A46:L46"/>
    <mergeCell ref="A47:L47"/>
    <mergeCell ref="A49:L49"/>
    <mergeCell ref="A45:L45"/>
    <mergeCell ref="A52:L52"/>
    <mergeCell ref="A35:L35"/>
    <mergeCell ref="A36:L36"/>
    <mergeCell ref="A15:L15"/>
    <mergeCell ref="A34:L34"/>
    <mergeCell ref="A33:L33"/>
    <mergeCell ref="A19:L19"/>
    <mergeCell ref="A25:L25"/>
    <mergeCell ref="A18:L18"/>
    <mergeCell ref="A39:L39"/>
    <mergeCell ref="A40:L40"/>
    <mergeCell ref="A41:L41"/>
    <mergeCell ref="A23:L23"/>
    <mergeCell ref="A42:L4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52" r:id="rId4">
          <objectPr defaultSize="0" autoPict="0" r:id="rId5">
            <anchor moveWithCells="1" sizeWithCells="1">
              <from>
                <xdr:col>13</xdr:col>
                <xdr:colOff>638175</xdr:colOff>
                <xdr:row>0</xdr:row>
                <xdr:rowOff>95250</xdr:rowOff>
              </from>
              <to>
                <xdr:col>14</xdr:col>
                <xdr:colOff>0</xdr:colOff>
                <xdr:row>3</xdr:row>
                <xdr:rowOff>171450</xdr:rowOff>
              </to>
            </anchor>
          </objectPr>
        </oleObject>
      </mc:Choice>
      <mc:Fallback>
        <oleObject progId="PBrush" shapeId="2052" r:id="rId4"/>
      </mc:Fallback>
    </mc:AlternateContent>
    <mc:AlternateContent xmlns:mc="http://schemas.openxmlformats.org/markup-compatibility/2006">
      <mc:Choice Requires="x14">
        <oleObject progId="PBrush" shapeId="2055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57150</xdr:rowOff>
              </from>
              <to>
                <xdr:col>1</xdr:col>
                <xdr:colOff>190500</xdr:colOff>
                <xdr:row>3</xdr:row>
                <xdr:rowOff>133350</xdr:rowOff>
              </to>
            </anchor>
          </objectPr>
        </oleObject>
      </mc:Choice>
      <mc:Fallback>
        <oleObject progId="PBrush" shapeId="2055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ГБО ноябрь 2020</vt:lpstr>
      <vt:lpstr>прайс баллоны 2020</vt:lpstr>
      <vt:lpstr>'прайс баллоны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Юрий</cp:lastModifiedBy>
  <cp:lastPrinted>2021-08-11T06:27:26Z</cp:lastPrinted>
  <dcterms:created xsi:type="dcterms:W3CDTF">2013-06-24T09:23:44Z</dcterms:created>
  <dcterms:modified xsi:type="dcterms:W3CDTF">2021-08-11T06:27:53Z</dcterms:modified>
</cp:coreProperties>
</file>